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armarthenshire-my.sharepoint.com/personal/rlewis_carmarthenshire_gov_uk/Documents/U Drive Data/"/>
    </mc:Choice>
  </mc:AlternateContent>
  <xr:revisionPtr revIDLastSave="0" documentId="8_{1BD184AC-CF0B-4666-923E-F30256D9A0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laim" sheetId="1" r:id="rId1"/>
    <sheet name="Transactions 1st Half Year" sheetId="4" r:id="rId2"/>
    <sheet name="Transactions 2nd Half Year" sheetId="6" r:id="rId3"/>
    <sheet name="RJ Edgecombe hourly rate 2425" sheetId="3" r:id="rId4"/>
    <sheet name="Communications" sheetId="5" r:id="rId5"/>
  </sheets>
  <definedNames>
    <definedName name="_xlnm._FilterDatabase" localSheetId="1" hidden="1">'Transactions 1st Half Year'!$A$1:$R$74</definedName>
    <definedName name="_xlnm._FilterDatabase" localSheetId="2" hidden="1">'Transactions 2nd Half Year'!$A$1:$R$172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5" i="6" l="1"/>
  <c r="F9" i="1" l="1"/>
  <c r="F30" i="1"/>
  <c r="N162" i="6"/>
  <c r="F26" i="1" s="1"/>
  <c r="G26" i="1" s="1"/>
  <c r="N137" i="6"/>
  <c r="F21" i="1" s="1"/>
  <c r="N125" i="6"/>
  <c r="F20" i="1" s="1"/>
  <c r="N108" i="6"/>
  <c r="F19" i="1" s="1"/>
  <c r="N74" i="6"/>
  <c r="F14" i="1" s="1"/>
  <c r="N56" i="6"/>
  <c r="F12" i="1" s="1"/>
  <c r="N23" i="6"/>
  <c r="F7" i="1" s="1"/>
  <c r="F39" i="1"/>
  <c r="P75" i="5"/>
  <c r="N157" i="6"/>
  <c r="F25" i="1" s="1"/>
  <c r="G25" i="1" s="1"/>
  <c r="N147" i="6"/>
  <c r="F24" i="1" s="1"/>
  <c r="N91" i="6"/>
  <c r="F16" i="1" s="1"/>
  <c r="N84" i="6"/>
  <c r="F15" i="1" s="1"/>
  <c r="F33" i="1"/>
  <c r="O75" i="5"/>
  <c r="F34" i="1"/>
  <c r="F43" i="1"/>
  <c r="F41" i="1"/>
  <c r="F40" i="1"/>
  <c r="E43" i="1"/>
  <c r="E41" i="1"/>
  <c r="F27" i="1" l="1"/>
  <c r="N173" i="6"/>
  <c r="F36" i="1"/>
  <c r="E42" i="1"/>
  <c r="E40" i="1"/>
  <c r="E39" i="1"/>
  <c r="O84" i="5"/>
  <c r="P84" i="5" s="1"/>
  <c r="O66" i="5"/>
  <c r="P66" i="5" s="1"/>
  <c r="O61" i="5"/>
  <c r="P61" i="5" s="1"/>
  <c r="O56" i="5"/>
  <c r="P56" i="5" s="1"/>
  <c r="O48" i="5"/>
  <c r="F45" i="1"/>
  <c r="D25" i="3"/>
  <c r="O85" i="5" l="1"/>
  <c r="P48" i="5"/>
  <c r="P85" i="5" s="1"/>
  <c r="F44" i="1" s="1"/>
  <c r="O32" i="5"/>
  <c r="O20" i="5"/>
  <c r="E35" i="1"/>
  <c r="E30" i="1" l="1"/>
  <c r="E19" i="1"/>
  <c r="E16" i="1"/>
  <c r="E15" i="1"/>
  <c r="E14" i="1"/>
  <c r="E12" i="1"/>
  <c r="E9" i="1"/>
  <c r="E27" i="1" s="1"/>
  <c r="N72" i="4"/>
  <c r="E24" i="1" s="1"/>
  <c r="N68" i="4"/>
  <c r="E23" i="1" s="1"/>
  <c r="N61" i="4"/>
  <c r="E22" i="1" s="1"/>
  <c r="N57" i="4"/>
  <c r="E21" i="1" s="1"/>
  <c r="N51" i="4"/>
  <c r="E20" i="1" s="1"/>
  <c r="N41" i="4"/>
  <c r="N34" i="4"/>
  <c r="N30" i="4"/>
  <c r="N26" i="4"/>
  <c r="N16" i="4"/>
  <c r="N12" i="4"/>
  <c r="N8" i="4"/>
  <c r="E7" i="1" s="1"/>
  <c r="N75" i="4" l="1"/>
  <c r="O6" i="5" l="1"/>
  <c r="O13" i="5"/>
  <c r="O25" i="5"/>
  <c r="O39" i="5"/>
  <c r="G23" i="1" l="1"/>
  <c r="G22" i="1"/>
  <c r="G21" i="1"/>
  <c r="G19" i="1"/>
  <c r="E45" i="1"/>
  <c r="G45" i="1"/>
  <c r="P20" i="5"/>
  <c r="O40" i="5"/>
  <c r="P32" i="5"/>
  <c r="G24" i="1"/>
  <c r="G20" i="1" l="1"/>
  <c r="D19" i="3" l="1"/>
  <c r="F48" i="1" l="1"/>
  <c r="G10" i="1" l="1"/>
  <c r="P13" i="5" l="1"/>
  <c r="P25" i="5"/>
  <c r="P39" i="5"/>
  <c r="P6" i="5" l="1"/>
  <c r="P40" i="5" l="1"/>
  <c r="E36" i="1"/>
  <c r="G18" i="1"/>
  <c r="G17" i="1"/>
  <c r="G16" i="1"/>
  <c r="G15" i="1"/>
  <c r="G14" i="1"/>
  <c r="G13" i="1"/>
  <c r="G12" i="1"/>
  <c r="G11" i="1"/>
  <c r="G9" i="1"/>
  <c r="G8" i="1"/>
  <c r="G7" i="1"/>
  <c r="G6" i="1"/>
  <c r="E44" i="1" l="1"/>
  <c r="G44" i="1" s="1"/>
  <c r="G5" i="1"/>
  <c r="G27" i="1" s="1"/>
  <c r="E48" i="1" l="1"/>
  <c r="C23" i="3"/>
  <c r="D23" i="3" s="1"/>
  <c r="C22" i="3"/>
  <c r="D22" i="3" s="1"/>
  <c r="D13" i="3"/>
  <c r="G42" i="1" l="1"/>
  <c r="D28" i="3" l="1"/>
  <c r="G35" i="1"/>
  <c r="G41" i="1"/>
  <c r="G33" i="1"/>
  <c r="G34" i="1"/>
  <c r="G43" i="1"/>
  <c r="G31" i="1"/>
  <c r="G40" i="1"/>
  <c r="G30" i="1"/>
  <c r="G32" i="1"/>
  <c r="E49" i="1"/>
  <c r="F49" i="1"/>
  <c r="F46" i="1" l="1"/>
  <c r="F50" i="1" s="1"/>
  <c r="F51" i="1" s="1"/>
  <c r="E46" i="1"/>
  <c r="E50" i="1" s="1"/>
  <c r="G49" i="1"/>
  <c r="G36" i="1"/>
  <c r="G39" i="1" l="1"/>
  <c r="G46" i="1" s="1"/>
  <c r="G50" i="1"/>
  <c r="G48" i="1"/>
  <c r="E51" i="1"/>
  <c r="G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jlangley</author>
  </authors>
  <commentList>
    <comment ref="H21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Jan 1st, Good Friday, Easter Monday, May Day, Spring Bank Holiday , August Bank Holiday, Christmas Day , Boxing Day
</t>
        </r>
      </text>
    </comment>
  </commentList>
</comments>
</file>

<file path=xl/sharedStrings.xml><?xml version="1.0" encoding="utf-8"?>
<sst xmlns="http://schemas.openxmlformats.org/spreadsheetml/2006/main" count="3861" uniqueCount="379">
  <si>
    <t xml:space="preserve">On ledger </t>
  </si>
  <si>
    <t>JK Howell</t>
  </si>
  <si>
    <t>AL Jones</t>
  </si>
  <si>
    <t>0009998</t>
  </si>
  <si>
    <t>DO Evans</t>
  </si>
  <si>
    <t>0010004</t>
  </si>
  <si>
    <t>0010190</t>
  </si>
  <si>
    <t>RG Summons</t>
  </si>
  <si>
    <t>0012512</t>
  </si>
  <si>
    <t>HM Thomas</t>
  </si>
  <si>
    <t>0015338</t>
  </si>
  <si>
    <t>GL Edwards</t>
  </si>
  <si>
    <t>0016086</t>
  </si>
  <si>
    <t>EJK Evans</t>
  </si>
  <si>
    <t>0016088</t>
  </si>
  <si>
    <t>S Joseph</t>
  </si>
  <si>
    <t>0016089</t>
  </si>
  <si>
    <t>WD Powell</t>
  </si>
  <si>
    <t>0016090</t>
  </si>
  <si>
    <t>L George</t>
  </si>
  <si>
    <t>0016091</t>
  </si>
  <si>
    <t>0016174</t>
  </si>
  <si>
    <t>MD James</t>
  </si>
  <si>
    <t>0016176</t>
  </si>
  <si>
    <t>TJ Jones</t>
  </si>
  <si>
    <t>0016178</t>
  </si>
  <si>
    <t>Total</t>
  </si>
  <si>
    <t>Administration</t>
  </si>
  <si>
    <t>Translation</t>
  </si>
  <si>
    <t>Central Mailing</t>
  </si>
  <si>
    <t>Conference/Seminar Expenses</t>
  </si>
  <si>
    <t>Marketing</t>
  </si>
  <si>
    <t>Data Protection Registration</t>
  </si>
  <si>
    <t>Not on ledger</t>
  </si>
  <si>
    <t>0074712</t>
  </si>
  <si>
    <t>Democratic Services Officer</t>
  </si>
  <si>
    <t>G Morgan</t>
  </si>
  <si>
    <t>0501021</t>
  </si>
  <si>
    <t>AL Godden</t>
  </si>
  <si>
    <t>0503019</t>
  </si>
  <si>
    <t xml:space="preserve">Communications </t>
  </si>
  <si>
    <t>SLA</t>
  </si>
  <si>
    <t>TOTALS</t>
  </si>
  <si>
    <t>TT</t>
  </si>
  <si>
    <t>TransNo</t>
  </si>
  <si>
    <t>Trans.date</t>
  </si>
  <si>
    <t>Period</t>
  </si>
  <si>
    <t>Account</t>
  </si>
  <si>
    <t>Account (T)</t>
  </si>
  <si>
    <t>Text</t>
  </si>
  <si>
    <t>Amount</t>
  </si>
  <si>
    <t>Ap/Ar ID</t>
  </si>
  <si>
    <t>InvoiceNo</t>
  </si>
  <si>
    <t>Apprentice Levy</t>
  </si>
  <si>
    <t>ESI Hourly Rate Calculation</t>
  </si>
  <si>
    <t>Post Number</t>
  </si>
  <si>
    <t>001858</t>
  </si>
  <si>
    <t>Post Name</t>
  </si>
  <si>
    <t>Legal Services Manager</t>
  </si>
  <si>
    <t>Pay Number</t>
  </si>
  <si>
    <t>Grade</t>
  </si>
  <si>
    <t>SP</t>
  </si>
  <si>
    <t>Superannuation Y/N</t>
  </si>
  <si>
    <t>Basic Pay</t>
  </si>
  <si>
    <t>NI Ers</t>
  </si>
  <si>
    <t>Super Ers</t>
  </si>
  <si>
    <t>Annual Eligible Staff Cost</t>
  </si>
  <si>
    <t>Annual Productive Hours</t>
  </si>
  <si>
    <t>Daily Contracted Hours</t>
  </si>
  <si>
    <t>Weekly Contracted Hours</t>
  </si>
  <si>
    <t>No of weeks</t>
  </si>
  <si>
    <t>Annual Contracted Hours</t>
  </si>
  <si>
    <t>CCC Conditions of Service</t>
  </si>
  <si>
    <t>Less :</t>
  </si>
  <si>
    <t>No of Days</t>
  </si>
  <si>
    <t>@ no of daily contracted hours</t>
  </si>
  <si>
    <t>Completed Years Service</t>
  </si>
  <si>
    <t>Contractual Annual Leave Entitlement (Days)</t>
  </si>
  <si>
    <t>Statutory Holidays</t>
  </si>
  <si>
    <t>Paid Annual Leave</t>
  </si>
  <si>
    <t>Paid Statutory Holidays</t>
  </si>
  <si>
    <t>0 - &lt;5</t>
  </si>
  <si>
    <t>5 + - &lt;10</t>
  </si>
  <si>
    <t>10 +</t>
  </si>
  <si>
    <t>Hourly Rate</t>
  </si>
  <si>
    <t>D13/D25</t>
  </si>
  <si>
    <t>O</t>
  </si>
  <si>
    <t>Costc</t>
  </si>
  <si>
    <t>Employee</t>
  </si>
  <si>
    <t>Work Order</t>
  </si>
  <si>
    <t>Service</t>
  </si>
  <si>
    <t>Payt</t>
  </si>
  <si>
    <t>Ap/Ar ID (T)</t>
  </si>
  <si>
    <t>Updated</t>
  </si>
  <si>
    <t/>
  </si>
  <si>
    <t>2097</t>
  </si>
  <si>
    <t>0135</t>
  </si>
  <si>
    <t>0010</t>
  </si>
  <si>
    <t>Costc (T)</t>
  </si>
  <si>
    <t>LDC/Printing</t>
  </si>
  <si>
    <t>Annual</t>
  </si>
  <si>
    <t>%age</t>
  </si>
  <si>
    <t>time/hours</t>
  </si>
  <si>
    <t>year end</t>
  </si>
  <si>
    <t>salary/cost</t>
  </si>
  <si>
    <t>411</t>
  </si>
  <si>
    <t>004645</t>
  </si>
  <si>
    <t>Marketing &amp; Media</t>
  </si>
  <si>
    <t>8396</t>
  </si>
  <si>
    <t>PH</t>
  </si>
  <si>
    <t>1500</t>
  </si>
  <si>
    <t>Superannuation</t>
  </si>
  <si>
    <t>2031</t>
  </si>
  <si>
    <t>National Insurance</t>
  </si>
  <si>
    <t>1931</t>
  </si>
  <si>
    <t>2000</t>
  </si>
  <si>
    <t>Pay - NJC</t>
  </si>
  <si>
    <t>1831</t>
  </si>
  <si>
    <t>3 days/month</t>
  </si>
  <si>
    <t>Work Order (T)</t>
  </si>
  <si>
    <t>1st half</t>
  </si>
  <si>
    <t>year costs</t>
  </si>
  <si>
    <t>2nd half</t>
  </si>
  <si>
    <t>0015825</t>
  </si>
  <si>
    <t>E Schiavone</t>
  </si>
  <si>
    <t>2555</t>
  </si>
  <si>
    <t>Y</t>
  </si>
  <si>
    <t>PM</t>
  </si>
  <si>
    <t>8346</t>
  </si>
  <si>
    <t>Police and Crime Commissioner Grant</t>
  </si>
  <si>
    <t>001361</t>
  </si>
  <si>
    <t>418</t>
  </si>
  <si>
    <t>5621</t>
  </si>
  <si>
    <t>Members - Basic Allowance</t>
  </si>
  <si>
    <t>3083</t>
  </si>
  <si>
    <t>JH</t>
  </si>
  <si>
    <t>5701</t>
  </si>
  <si>
    <t>Subscriptions &amp; Membership</t>
  </si>
  <si>
    <t>0010190 Total</t>
  </si>
  <si>
    <t>0015338 Total</t>
  </si>
  <si>
    <t>0016090 Total</t>
  </si>
  <si>
    <t>Grand Total</t>
  </si>
  <si>
    <t>3139</t>
  </si>
  <si>
    <t>PAY GROUP:40 PERIOD:03 EMP NO:0010190</t>
  </si>
  <si>
    <t>PAY GROUP:40 PERIOD:04 EMP NO:0016090</t>
  </si>
  <si>
    <t>4705</t>
  </si>
  <si>
    <t>Travel Allowances - Members</t>
  </si>
  <si>
    <t>3085</t>
  </si>
  <si>
    <t>0021358</t>
  </si>
  <si>
    <t>0021358 Total</t>
  </si>
  <si>
    <t>Media Manager</t>
  </si>
  <si>
    <t>0021449</t>
  </si>
  <si>
    <t>PAY GROUP:11 PERIOD:04 EMP NO:0021449</t>
  </si>
  <si>
    <t>PAY GROUP:11 PERIOD:05 EMP NO:0021449</t>
  </si>
  <si>
    <t>PAY GROUP:11 PERIOD:06 EMP NO:0021449</t>
  </si>
  <si>
    <t xml:space="preserve">Media Manager Apr-Sep Costs on Police &amp; Crime Commissioner </t>
  </si>
  <si>
    <t>JA Grimes</t>
  </si>
  <si>
    <t>IM Roffe</t>
  </si>
  <si>
    <t>Member Expenses &amp; Allowances</t>
  </si>
  <si>
    <t>RJ Edgecombe</t>
  </si>
  <si>
    <t>Staff Time</t>
  </si>
  <si>
    <t>SL Hancock</t>
  </si>
  <si>
    <t>BL Rijnenberg</t>
  </si>
  <si>
    <t>D Jones</t>
  </si>
  <si>
    <t>WR Thomas</t>
  </si>
  <si>
    <t>KD Davies</t>
  </si>
  <si>
    <t>0021269</t>
  </si>
  <si>
    <t>0021375</t>
  </si>
  <si>
    <t>0021376</t>
  </si>
  <si>
    <t>0021397</t>
  </si>
  <si>
    <t>0022007</t>
  </si>
  <si>
    <t>Marketing &amp; Media Officer</t>
  </si>
  <si>
    <t>PAY GROUP:11 PERIOD:01 EMP NO:0021449</t>
  </si>
  <si>
    <t>PAY GROUP:11 PERIOD:02 EMP NO:0021449</t>
  </si>
  <si>
    <t>3211</t>
  </si>
  <si>
    <t>PAY GROUP:11 PERIOD:03 EMP NO:0021449</t>
  </si>
  <si>
    <t>As per DH e-mail 24/03/23, agreed by RE for work carried out by M&amp;M dept, £35 p/h x 7.5 hrs x 12 mths</t>
  </si>
  <si>
    <t>AP</t>
  </si>
  <si>
    <t>62816</t>
  </si>
  <si>
    <t>INFORMATION COMMISSIONER</t>
  </si>
  <si>
    <t>5527</t>
  </si>
  <si>
    <t>Translation/Interpret Services</t>
  </si>
  <si>
    <t>PAY GROUP:40 PERIOD:05 EMP NO:0010190</t>
  </si>
  <si>
    <t>PAY GROUP:40 PERIOD:03 EMP NO:0015338</t>
  </si>
  <si>
    <t>PAY GROUP:40 PERIOD:05 EMP NO:0016090</t>
  </si>
  <si>
    <t>PAY GROUP:40 PERIOD:03 EMP NO:0021269</t>
  </si>
  <si>
    <t>PAY GROUP:40 PERIOD:05 EMP NO:0021269</t>
  </si>
  <si>
    <t>PAY GROUP:40 PERIOD:03 EMP NO:0021358</t>
  </si>
  <si>
    <t>PAY GROUP:40 PERIOD:03 HRS:062.00 EMP NO:0021358</t>
  </si>
  <si>
    <t>PAY GROUP:40 PERIOD:05 EMP NO:0021358</t>
  </si>
  <si>
    <t>PAY GROUP:40 PERIOD:03 EMP NO:0021375</t>
  </si>
  <si>
    <t>PAY GROUP:40 PERIOD:05 EMP NO:0021375</t>
  </si>
  <si>
    <t>PAY GROUP:40 PERIOD:03 EMP NO:0021376</t>
  </si>
  <si>
    <t>PAY GROUP:40 PERIOD:03 EMP NO:0021397</t>
  </si>
  <si>
    <t>0016088 Total</t>
  </si>
  <si>
    <t>0016091 Total</t>
  </si>
  <si>
    <t>0016174 Total</t>
  </si>
  <si>
    <t>0021269 Total</t>
  </si>
  <si>
    <t>0021375 Total</t>
  </si>
  <si>
    <t>0021376 Total</t>
  </si>
  <si>
    <t>0021397 Total</t>
  </si>
  <si>
    <t>Summary 24/25</t>
  </si>
  <si>
    <t>PAY GROUP:40 PERIOD:03 HRS:106.00 EMP NO:0010190</t>
  </si>
  <si>
    <t>PAY GROUP:40 PERIOD:05 HRS:036.00 EMP NO:0010190</t>
  </si>
  <si>
    <t>PAY GROUP:40 PERIOD:03 HRS:008.00 EMP NO:0015338</t>
  </si>
  <si>
    <t>PAY GROUP:40 PERIOD:06 EMP NO:0016088</t>
  </si>
  <si>
    <t>PAY GROUP:40 PERIOD:06 HRS:034.00 EMP NO:0016088</t>
  </si>
  <si>
    <t>PAY GROUP:40 PERIOD:05 HRS:246.24 EMP NO:0016090</t>
  </si>
  <si>
    <t>PAY GROUP:40 PERIOD:06 EMP NO:0016090</t>
  </si>
  <si>
    <t>PAY GROUP:40 PERIOD:06 EMP NO:0016091</t>
  </si>
  <si>
    <t>PAY GROUP:40 PERIOD:06 HRS:240.00 EMP NO:0016091</t>
  </si>
  <si>
    <t>PAY GROUP:40 PERIOD:06 EMP NO:0016174</t>
  </si>
  <si>
    <t>PAY GROUP:40 PERIOD:06 HRS:030.00 EMP NO:0016174</t>
  </si>
  <si>
    <t>PAY GROUP:40 PERIOD:03 HRS:068.00 EMP NO:0021269</t>
  </si>
  <si>
    <t>PAY GROUP:40 PERIOD:05 HRS:114.00 EMP NO:0021269</t>
  </si>
  <si>
    <t>PAY GROUP:40 PERIOD:05 HRS:128.00 EMP NO:0021358</t>
  </si>
  <si>
    <t>PAY GROUP:40 PERIOD:06 EMP NO:0021358</t>
  </si>
  <si>
    <t>PAY GROUP:40 PERIOD:06 HRS:128.00 EMP NO:0021358</t>
  </si>
  <si>
    <t>PAY GROUP:40 PERIOD:03 HRS:196.00 EMP NO:0021375</t>
  </si>
  <si>
    <t>PAY GROUP:40 PERIOD:03 HRS:030.00 EMP NO:0021376</t>
  </si>
  <si>
    <t>PAY GROUP:40 PERIOD:06 EMP NO:0021397</t>
  </si>
  <si>
    <t>PAY GROUP:40 PERIOD:06 HRS:024.00 EMP NO:0021397</t>
  </si>
  <si>
    <t>PAY GROUP:40 PERIOD:03 EMP NO:0022007</t>
  </si>
  <si>
    <t>PAY GROUP:40 PERIOD:03 HRS:034.00 EMP NO:0022007</t>
  </si>
  <si>
    <t>ZAO11360MAY2024</t>
  </si>
  <si>
    <t>Translation Recharges Apri-June 24 Fel nodwyd ar yr atodlen / As noted in schedule - Apr.-May-June 24 -DPP&amp;CP Completion Date  1.4.-30.6.24</t>
  </si>
  <si>
    <t>0022007 Total</t>
  </si>
  <si>
    <t>PAY GROUP:11 PERIOD:02 HRS:018.00 EMP NO:0021449</t>
  </si>
  <si>
    <t>PAY GROUP:11 PERIOD:03 HRS:014.00 EMP NO:0021449</t>
  </si>
  <si>
    <t>PAY GROUP:11 PERIOD:05 HRS:017.00 EMP NO:0021449</t>
  </si>
  <si>
    <t>PAY GROUP:11 PERIOD:06 HRS:007.00 EMP NO:0021449</t>
  </si>
  <si>
    <t>LO Rees Jones</t>
  </si>
  <si>
    <t>0000113</t>
  </si>
  <si>
    <t>PAY GROUP:11 PERIOD:07 EMP NO:0021449</t>
  </si>
  <si>
    <t>PAY GROUP:11 PERIOD:07 HRS:007.00 EMP NO:0021449</t>
  </si>
  <si>
    <t>PAY GROUP:11 PERIOD:08 EMP NO:0021449</t>
  </si>
  <si>
    <t>3005</t>
  </si>
  <si>
    <t>PAY GROUP:11 PERIOD:08 HRS:014.00 EMP NO:0021449</t>
  </si>
  <si>
    <t>PAY GROUP:11 PERIOD:09 EMP NO:0021449</t>
  </si>
  <si>
    <t xml:space="preserve">Media Manager Oct-Mar Costs on Police &amp; Crime Commissioner </t>
  </si>
  <si>
    <t>PAY GROUP:11 PERIOD:10 EMP NO:0021449</t>
  </si>
  <si>
    <t>PAY GROUP:11 PERIOD:11 EMP NO:0021449</t>
  </si>
  <si>
    <t>PAY GROUP:11 PERIOD:12 EMP NO:0021449</t>
  </si>
  <si>
    <t>Overclaimed £86.10 in 1st half year due to pay award originally 4% - Hours taken from time cost report</t>
  </si>
  <si>
    <t>Overclaimed £13.20 in 1st half year due to pay award originally 4%</t>
  </si>
  <si>
    <t>Overclaimed £28.075 in 1st half year due to pay award originally 4%</t>
  </si>
  <si>
    <t>Overclaimed £10.325 in 1st half year due to pay award originally 4%</t>
  </si>
  <si>
    <t>Overclaimed £7.42 in 1st half year due to pay award originally 4% - Retired 31/05/24 - 2 months claimed</t>
  </si>
  <si>
    <t>PAY GROUP:40 PERIOD:07 EMP NO:0010190</t>
  </si>
  <si>
    <t>PAY GROUP:40 PERIOD:08 EMP NO:0010190</t>
  </si>
  <si>
    <t>PAY GROUP:40 PERIOD:08 HRS:092.00 EMP NO:0010190</t>
  </si>
  <si>
    <t>PAY GROUP:40 PERIOD:09 EMP NO:0010190</t>
  </si>
  <si>
    <t>PAY GROUP:40 PERIOD:09 HRS:110.00 EMP NO:0010190</t>
  </si>
  <si>
    <t>PAY GROUP:40 PERIOD:10 EMP NO:0010190</t>
  </si>
  <si>
    <t>PAY GROUP:40 PERIOD:07 EMP NO:0016090</t>
  </si>
  <si>
    <t>PAY GROUP:40 PERIOD:07 HRS:012.00 EMP NO:0016090</t>
  </si>
  <si>
    <t>PAY GROUP:40 PERIOD:09 EMP NO:0016090</t>
  </si>
  <si>
    <t>PAY GROUP:40 PERIOD:09 HRS:094.00 EMP NO:0016090</t>
  </si>
  <si>
    <t>PAY GROUP:40 PERIOD:10 EMP NO:0016090</t>
  </si>
  <si>
    <t>PAY GROUP:40 PERIOD:10 HRS:025.00 EMP NO:0016090</t>
  </si>
  <si>
    <t>PAY GROUP:40 PERIOD:08 EMP NO:0016091</t>
  </si>
  <si>
    <t>PAY GROUP:40 PERIOD:08 HRS:080.00 EMP NO:0016091</t>
  </si>
  <si>
    <t>PAY GROUP:40 PERIOD:07 EMP NO:0021269</t>
  </si>
  <si>
    <t>PAY GROUP:40 PERIOD:09 EMP NO:0021269</t>
  </si>
  <si>
    <t>PAY GROUP:40 PERIOD:09 HRS:072.00 EMP NO:0021269</t>
  </si>
  <si>
    <t>PAY GROUP:40 PERIOD:10 EMP NO:0021269</t>
  </si>
  <si>
    <t>PAY GROUP:40 PERIOD:08 EMP NO:0021358</t>
  </si>
  <si>
    <t>PAY GROUP:40 PERIOD:08 HRS:174.00 EMP NO:0021358</t>
  </si>
  <si>
    <t>PAY GROUP:40 PERIOD:09 EMP NO:0021358</t>
  </si>
  <si>
    <t>PAY GROUP:40 PERIOD:09 HRS:064.00 EMP NO:0021358</t>
  </si>
  <si>
    <t>PAY GROUP:40 PERIOD:10 EMP NO:0021358</t>
  </si>
  <si>
    <t>PAY GROUP:40 PERIOD:07 EMP NO:0021375</t>
  </si>
  <si>
    <t>PAY GROUP:40 PERIOD:07 HRS:107.00 EMP NO:0021375</t>
  </si>
  <si>
    <t>PAY GROUP:40 PERIOD:10 EMP NO:0021375</t>
  </si>
  <si>
    <t>PAY GROUP:40 PERIOD:10 HRS:300.00 EMP NO:0021375</t>
  </si>
  <si>
    <t>PAY GROUP:40 PERIOD:08 EMP NO:0022007</t>
  </si>
  <si>
    <t>PAY GROUP:40 PERIOD:08 HRS:100.00 EMP NO:0022007</t>
  </si>
  <si>
    <t>0024842</t>
  </si>
  <si>
    <t>PAY GROUP:40 PERIOD:09 EMP NO:0024842</t>
  </si>
  <si>
    <t>PAY GROUP:40 PERIOD:09 HRS:045.00 EMP NO:0024842</t>
  </si>
  <si>
    <t>JD</t>
  </si>
  <si>
    <t>5810</t>
  </si>
  <si>
    <t>Promotions, Marketing &amp; Advertising</t>
  </si>
  <si>
    <t>IT Barclaycard October- November 2024 - Purchase Www.Host-It.Co.Uk Invoice #LIN-212207 Domain Renewal - dppoliceandcrimepanel.org.uk - 1 Year/s (08/10/2024 - 07/10/2025)</t>
  </si>
  <si>
    <t>IN</t>
  </si>
  <si>
    <t>8268</t>
  </si>
  <si>
    <t>Grants from Other Govt Bodies</t>
  </si>
  <si>
    <t>HOME OFFICE POLICE AND CRIME P / FUND:81 / TXN REF:05022067 / OP ID:JH1 / PAY METHOD:05 / LOCATION:CACA</t>
  </si>
  <si>
    <t>Translation Recharges July to September 24 Dyfed Powys P&amp;Cpanel - SR-57716 - PACP-088 Front Sheets - 332SR-59290 - Minutes - 24.7.24 - 2764 Completion Date 1.7. - 30.9.24</t>
  </si>
  <si>
    <t>Translation Recharges July to September 24 Simultaneous Translation - DPP&amp;CP - 1hr15mins Completion Date 15.5.24</t>
  </si>
  <si>
    <t>0024842 Total</t>
  </si>
  <si>
    <t>SM Wright</t>
  </si>
  <si>
    <t>3210</t>
  </si>
  <si>
    <t>PAY GROUP:11 PERIOD:11 HRS:028.00 EMP NO:0021449</t>
  </si>
  <si>
    <t>4204</t>
  </si>
  <si>
    <t>PAY GROUP:11 PERIOD:11 HRS:003.30 EMP NO:0021449</t>
  </si>
  <si>
    <t>PAY GROUP:11 PERIOD:12 HRS:008.00 EMP NO:0021449</t>
  </si>
  <si>
    <t>PAY GROUP:11 PERIOD:12 HRS:001.00 EMP NO:0021449</t>
  </si>
  <si>
    <t>Translation Recharges Oct - Dec 24 Simultaneous Translation - DPP&amp;CP - Llandrindod - 4 hours (including travelling) Completion Date 25.10.24</t>
  </si>
  <si>
    <t>21333</t>
  </si>
  <si>
    <t>PEMBROKESHIRE COUNTY COUNCIL</t>
  </si>
  <si>
    <t>M1603058</t>
  </si>
  <si>
    <t>Translation Recharges Oct - Dec 24 Fel nodwyd ar yr atodlen / As noted in schedule - Oct.-Nov.-Dec. 24 -DPP&amp;CP Completion Date 1.10. - 31.12.24</t>
  </si>
  <si>
    <t>18264</t>
  </si>
  <si>
    <t>CEREDIGION COUNTY COUNCIL</t>
  </si>
  <si>
    <t>80000027067</t>
  </si>
  <si>
    <t>5601</t>
  </si>
  <si>
    <t>Subsistence &amp; Meetings Expenses</t>
  </si>
  <si>
    <t>PAY GROUP:40 PERIOD:12 EMP NO:0010190</t>
  </si>
  <si>
    <t>3067</t>
  </si>
  <si>
    <t>PAY GROUP:40 PERIOD:11 EMP NO:0010190</t>
  </si>
  <si>
    <t>PAY GROUP:40 PERIOD:12 HRS:216.00 EMP NO:0010190</t>
  </si>
  <si>
    <t>PAY GROUP:40 PERIOD:11 HRS:142.00 EMP NO:0010190</t>
  </si>
  <si>
    <t>PAY GROUP:40 PERIOD:12 EMP NO:0015338</t>
  </si>
  <si>
    <t>3010</t>
  </si>
  <si>
    <t>PAY GROUP:40 PERIOD:11 EMP NO:0015338</t>
  </si>
  <si>
    <t>PAY GROUP:40 PERIOD:11 HRS:066.00 EMP NO:0015338</t>
  </si>
  <si>
    <t>PAY GROUP:40 PERIOD:12 HRS:008.00 EMP NO:0015338</t>
  </si>
  <si>
    <t>PAY GROUP:40 PERIOD:12 HRS:064.00 EMP NO:0016088</t>
  </si>
  <si>
    <t>PAY GROUP:40 PERIOD:12 EMP NO:0016088</t>
  </si>
  <si>
    <t>PAY GROUP:40 PERIOD:11 HRS:094.00 EMP NO:0016088</t>
  </si>
  <si>
    <t>PAY GROUP:40 PERIOD:11 EMP NO:0016088</t>
  </si>
  <si>
    <t>PAY GROUP:40 PERIOD:12 HRS:468.00 EMP NO:0016090</t>
  </si>
  <si>
    <t>PAY GROUP:40 PERIOD:11 EMP NO:0016090</t>
  </si>
  <si>
    <t>PAY GROUP:40 PERIOD:12 EMP NO:0016090</t>
  </si>
  <si>
    <t>PAY GROUP:40 PERIOD:12 HRS:180.00 EMP NO:0016091</t>
  </si>
  <si>
    <t>PAY GROUP:40 PERIOD:11 EMP NO:0016091</t>
  </si>
  <si>
    <t>PAY GROUP:40 PERIOD:12 EMP NO:0016091</t>
  </si>
  <si>
    <t>PAY GROUP:40 PERIOD:11 HRS:230.00 EMP NO:0016091</t>
  </si>
  <si>
    <t>PAY GROUP:40 PERIOD:12 HRS:028.00 EMP NO:0016174</t>
  </si>
  <si>
    <t>PAY GROUP:40 PERIOD:11 EMP NO:0016174</t>
  </si>
  <si>
    <t>PAY GROUP:40 PERIOD:12 EMP NO:0016174</t>
  </si>
  <si>
    <t>PAY GROUP:40 PERIOD:11 HRS:090.00 EMP NO:0016174</t>
  </si>
  <si>
    <t>PAY GROUP:40 PERIOD:11 EMP NO:0021269</t>
  </si>
  <si>
    <t>PAY GROUP:40 PERIOD:12 EMP NO:0021269</t>
  </si>
  <si>
    <t>PAY GROUP:40 PERIOD:11 HRS:016.00 EMP NO:0021269</t>
  </si>
  <si>
    <t>PAY GROUP:40 PERIOD:12 EMP NO:0021358</t>
  </si>
  <si>
    <t>PAY GROUP:40 PERIOD:12 HRS:138.00 EMP NO:0021358</t>
  </si>
  <si>
    <t>PAY GROUP:40 PERIOD:11 HRS:040.00 EMP NO:0021358</t>
  </si>
  <si>
    <t>PAY GROUP:40 PERIOD:11 EMP NO:0021358</t>
  </si>
  <si>
    <t>PAY GROUP:40 PERIOD:12 EMP NO:0021375</t>
  </si>
  <si>
    <t>PAY GROUP:40 PERIOD:12 HRS:098.00 EMP NO:0021375</t>
  </si>
  <si>
    <t>PAY GROUP:40 PERIOD:12 EMP NO:0022007</t>
  </si>
  <si>
    <t>PAY GROUP:40 PERIOD:11 EMP NO:0022007</t>
  </si>
  <si>
    <t>PAY GROUP:40 PERIOD:12 HRS:034.00 EMP NO:0022007</t>
  </si>
  <si>
    <t>PAY GROUP:40 PERIOD:11 HRS:066.00 EMP NO:0022007</t>
  </si>
  <si>
    <t>PAY GROUP:40 PERIOD:12 HRS:080.00 EMP NO:0024842</t>
  </si>
  <si>
    <t>PAY GROUP:40 PERIOD:12 EMP NO:0024842</t>
  </si>
  <si>
    <t>PAY GROUP:40 PERIOD:11 EMP NO:0024842</t>
  </si>
  <si>
    <t>PAY GROUP:40 PERIOD:11 HRS:024.00 EMP NO:0024842</t>
  </si>
  <si>
    <t>Translation Recharges January 2024 Fel nodwyd ar yr atodlen / As noted in schedule - Jan.  2025 - DPP&amp;CP Completion Date 1.1.25 - 31.1.25</t>
  </si>
  <si>
    <t>KH</t>
  </si>
  <si>
    <t>PAY GROUP:40 PERIOD:01 EMP NO:0010190</t>
  </si>
  <si>
    <t>5627</t>
  </si>
  <si>
    <t>Members/Justices-National Insurance</t>
  </si>
  <si>
    <t>0030</t>
  </si>
  <si>
    <t>PAY GROUP:40 PERIOD:01 EMP NO:0015338</t>
  </si>
  <si>
    <t>PAY GROUP:40 PERIOD:01 HRS:018.00 EMP NO:0015338</t>
  </si>
  <si>
    <t>PAY GROUP:40 PERIOD:01 EMP NO:0016088</t>
  </si>
  <si>
    <t>PAY GROUP:40 PERIOD:01 HRS:032.00 EMP NO:0016088</t>
  </si>
  <si>
    <t>PAY GROUP:40 PERIOD:01 EMP NO:0016090</t>
  </si>
  <si>
    <t>PAY GROUP:40 PERIOD:01 EMP NO:0021269</t>
  </si>
  <si>
    <t>PAY GROUP:40 PERIOD:01 HRS:068.00 EMP NO:0021269</t>
  </si>
  <si>
    <t>PAY GROUP:40 PERIOD:01 EMP NO:0021358</t>
  </si>
  <si>
    <t>PAY GROUP:40 PERIOD:01 EMP NO:0021375</t>
  </si>
  <si>
    <t>0024843</t>
  </si>
  <si>
    <t>0024843 Total</t>
  </si>
  <si>
    <t>PAY GROUP:40 PERIOD:01 EMP NO:0024843</t>
  </si>
  <si>
    <t>PAY GROUP:40 PERIOD:01 HRS:149.00 EMP NO:0024843</t>
  </si>
  <si>
    <t>Translation Recharges February-March 25 Written Translation - SR-73829 - Minutes 14.2.25 - 1625 words Simultaneous Translation - 14.2.25 - 2hrs Completion Date 1.2.25-31.3.25</t>
  </si>
  <si>
    <t>M Thomas</t>
  </si>
  <si>
    <t>PAY GROUP:40 PERIOD:05 EMP NO:0015338</t>
  </si>
  <si>
    <t>PAY GROUP:40 PERIOD:05 HRS:058.00 EMP NO:0015338</t>
  </si>
  <si>
    <t>PAY GROUP:40 PERIOD:07 EMP NO:0015338</t>
  </si>
  <si>
    <t>PAY GROUP:40 PERIOD:07 HRS:008.00 EMP NO:0015338</t>
  </si>
  <si>
    <t>PAY GROUP:40 PERIOD:08 EMP NO:0015338</t>
  </si>
  <si>
    <t>PAY GROUP:40 PERIOD:08 HRS:112.00 EMP NO:0015338</t>
  </si>
  <si>
    <t>PAY GROUP:40 PERIOD:09 EMP NO:0015338</t>
  </si>
  <si>
    <t>PAY GROUP:40 PERIOD:09 HRS:010.00 EMP NO:0015338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</si>
</sst>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&quot;£&quot;#,##0.00"/>
    <numFmt numFmtId="166" formatCode="#0;[Red]\-#0"/>
    <numFmt numFmtId="167" formatCode="#,##0_ ;[Red]\-#,##0\ 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sz val="11"/>
      <name val="Aptos Narrow"/>
      <family val="2"/>
    </font>
    <font>
      <sz val="11"/>
      <color theme="1"/>
      <name val="Calibri"/>
      <family val="2"/>
      <scheme val="minor"/>
    </font>
    <font>
      <sz val="11"/>
      <name val="Aptos Narrow"/>
      <family val="2"/>
    </font>
    <font>
      <sz val="11"/>
      <name val="Aptos Narrow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C0C0"/>
      </patternFill>
    </fill>
    <fill>
      <patternFill patternType="solid">
        <fgColor rgb="FFC9C9C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8" fillId="0" borderId="0"/>
    <xf numFmtId="0" fontId="11" fillId="0" borderId="0"/>
    <xf numFmtId="0" fontId="12" fillId="0" borderId="0"/>
    <xf numFmtId="0" fontId="14" fillId="0" borderId="0"/>
    <xf numFmtId="0" fontId="15" fillId="0" borderId="0"/>
    <xf numFmtId="0" fontId="17" fillId="0" borderId="0"/>
    <xf numFmtId="0" fontId="16" fillId="0" borderId="0"/>
    <xf numFmtId="0" fontId="8" fillId="0" borderId="0"/>
    <xf numFmtId="0" fontId="12" fillId="0" borderId="0"/>
    <xf numFmtId="0" fontId="12" fillId="0" borderId="0"/>
    <xf numFmtId="0" fontId="18" fillId="0" borderId="0"/>
  </cellStyleXfs>
  <cellXfs count="137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2" borderId="8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0" xfId="0" quotePrefix="1" applyAlignment="1">
      <alignment wrapText="1"/>
    </xf>
    <xf numFmtId="164" fontId="0" fillId="2" borderId="10" xfId="0" applyNumberFormat="1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quotePrefix="1" applyBorder="1" applyAlignment="1">
      <alignment wrapText="1"/>
    </xf>
    <xf numFmtId="164" fontId="0" fillId="2" borderId="14" xfId="0" applyNumberFormat="1" applyFill="1" applyBorder="1" applyAlignment="1">
      <alignment wrapText="1"/>
    </xf>
    <xf numFmtId="0" fontId="0" fillId="0" borderId="13" xfId="0" applyBorder="1" applyAlignment="1">
      <alignment wrapText="1"/>
    </xf>
    <xf numFmtId="164" fontId="0" fillId="2" borderId="15" xfId="0" applyNumberFormat="1" applyFill="1" applyBorder="1" applyAlignment="1">
      <alignment wrapText="1"/>
    </xf>
    <xf numFmtId="164" fontId="0" fillId="3" borderId="14" xfId="0" applyNumberFormat="1" applyFill="1" applyBorder="1" applyAlignment="1">
      <alignment wrapText="1"/>
    </xf>
    <xf numFmtId="165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0" borderId="2" xfId="0" quotePrefix="1" applyBorder="1" applyAlignment="1">
      <alignment wrapText="1"/>
    </xf>
    <xf numFmtId="164" fontId="0" fillId="2" borderId="3" xfId="0" applyNumberFormat="1" applyFill="1" applyBorder="1" applyAlignment="1">
      <alignment wrapText="1"/>
    </xf>
    <xf numFmtId="164" fontId="0" fillId="3" borderId="4" xfId="0" applyNumberFormat="1" applyFill="1" applyBorder="1" applyAlignment="1">
      <alignment wrapText="1"/>
    </xf>
    <xf numFmtId="164" fontId="0" fillId="2" borderId="11" xfId="0" applyNumberFormat="1" applyFill="1" applyBorder="1" applyAlignment="1">
      <alignment wrapText="1"/>
    </xf>
    <xf numFmtId="164" fontId="0" fillId="3" borderId="10" xfId="0" applyNumberFormat="1" applyFill="1" applyBorder="1" applyAlignment="1">
      <alignment wrapText="1"/>
    </xf>
    <xf numFmtId="0" fontId="0" fillId="0" borderId="5" xfId="0" applyBorder="1" applyAlignment="1">
      <alignment wrapText="1"/>
    </xf>
    <xf numFmtId="164" fontId="0" fillId="2" borderId="7" xfId="0" applyNumberForma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164" fontId="0" fillId="3" borderId="8" xfId="0" applyNumberFormat="1" applyFill="1" applyBorder="1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4" borderId="0" xfId="0" quotePrefix="1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5" fillId="0" borderId="0" xfId="0" applyFont="1"/>
    <xf numFmtId="0" fontId="0" fillId="4" borderId="0" xfId="0" applyFill="1" applyProtection="1">
      <protection locked="0"/>
    </xf>
    <xf numFmtId="0" fontId="0" fillId="4" borderId="17" xfId="0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/>
    <xf numFmtId="0" fontId="0" fillId="0" borderId="16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0" fontId="0" fillId="0" borderId="0" xfId="0" quotePrefix="1" applyAlignment="1">
      <alignment horizontal="left"/>
    </xf>
    <xf numFmtId="0" fontId="7" fillId="5" borderId="0" xfId="0" applyFont="1" applyFill="1" applyAlignment="1">
      <alignment horizontal="left"/>
    </xf>
    <xf numFmtId="166" fontId="7" fillId="5" borderId="0" xfId="0" applyNumberFormat="1" applyFont="1" applyFill="1" applyAlignment="1">
      <alignment horizontal="left"/>
    </xf>
    <xf numFmtId="14" fontId="7" fillId="5" borderId="0" xfId="0" applyNumberFormat="1" applyFont="1" applyFill="1" applyAlignment="1">
      <alignment horizontal="right"/>
    </xf>
    <xf numFmtId="166" fontId="7" fillId="5" borderId="0" xfId="0" applyNumberFormat="1" applyFont="1" applyFill="1" applyAlignment="1">
      <alignment horizontal="right"/>
    </xf>
    <xf numFmtId="0" fontId="0" fillId="0" borderId="2" xfId="0" applyBorder="1" applyAlignment="1">
      <alignment horizontal="center" wrapText="1"/>
    </xf>
    <xf numFmtId="164" fontId="7" fillId="5" borderId="0" xfId="0" applyNumberFormat="1" applyFont="1" applyFill="1" applyAlignment="1">
      <alignment horizontal="right"/>
    </xf>
    <xf numFmtId="0" fontId="2" fillId="0" borderId="0" xfId="0" applyFont="1"/>
    <xf numFmtId="164" fontId="0" fillId="2" borderId="4" xfId="0" applyNumberFormat="1" applyFill="1" applyBorder="1" applyAlignment="1">
      <alignment wrapText="1"/>
    </xf>
    <xf numFmtId="0" fontId="0" fillId="2" borderId="4" xfId="0" applyFill="1" applyBorder="1" applyAlignment="1">
      <alignment wrapText="1"/>
    </xf>
    <xf numFmtId="164" fontId="0" fillId="2" borderId="8" xfId="0" applyNumberFormat="1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0" borderId="6" xfId="0" quotePrefix="1" applyBorder="1" applyAlignment="1">
      <alignment wrapText="1"/>
    </xf>
    <xf numFmtId="0" fontId="0" fillId="2" borderId="8" xfId="0" applyFill="1" applyBorder="1" applyAlignment="1">
      <alignment wrapText="1"/>
    </xf>
    <xf numFmtId="165" fontId="0" fillId="6" borderId="8" xfId="0" applyNumberFormat="1" applyFill="1" applyBorder="1" applyAlignment="1">
      <alignment wrapText="1"/>
    </xf>
    <xf numFmtId="165" fontId="0" fillId="3" borderId="8" xfId="0" applyNumberFormat="1" applyFill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9" fontId="0" fillId="0" borderId="0" xfId="0" applyNumberFormat="1" applyAlignment="1">
      <alignment wrapText="1"/>
    </xf>
    <xf numFmtId="9" fontId="0" fillId="0" borderId="0" xfId="0" applyNumberFormat="1" applyAlignment="1">
      <alignment horizontal="right" wrapText="1"/>
    </xf>
    <xf numFmtId="0" fontId="0" fillId="6" borderId="14" xfId="0" applyFill="1" applyBorder="1" applyAlignment="1">
      <alignment wrapText="1"/>
    </xf>
    <xf numFmtId="0" fontId="8" fillId="0" borderId="0" xfId="1"/>
    <xf numFmtId="164" fontId="8" fillId="0" borderId="0" xfId="1" applyNumberFormat="1"/>
    <xf numFmtId="0" fontId="1" fillId="0" borderId="0" xfId="1" applyFont="1"/>
    <xf numFmtId="164" fontId="1" fillId="0" borderId="18" xfId="1" applyNumberFormat="1" applyFont="1" applyBorder="1"/>
    <xf numFmtId="164" fontId="8" fillId="0" borderId="18" xfId="1" applyNumberFormat="1" applyBorder="1"/>
    <xf numFmtId="164" fontId="8" fillId="0" borderId="0" xfId="1" applyNumberFormat="1" applyAlignment="1">
      <alignment horizontal="right"/>
    </xf>
    <xf numFmtId="14" fontId="8" fillId="0" borderId="0" xfId="1" applyNumberFormat="1" applyAlignment="1">
      <alignment horizontal="left"/>
    </xf>
    <xf numFmtId="0" fontId="8" fillId="0" borderId="0" xfId="1" applyAlignment="1">
      <alignment horizontal="left"/>
    </xf>
    <xf numFmtId="166" fontId="8" fillId="0" borderId="0" xfId="1" applyNumberFormat="1" applyAlignment="1">
      <alignment horizontal="right"/>
    </xf>
    <xf numFmtId="166" fontId="8" fillId="0" borderId="0" xfId="1" applyNumberFormat="1" applyAlignment="1">
      <alignment horizontal="left"/>
    </xf>
    <xf numFmtId="14" fontId="7" fillId="5" borderId="0" xfId="1" applyNumberFormat="1" applyFont="1" applyFill="1" applyAlignment="1">
      <alignment horizontal="right"/>
    </xf>
    <xf numFmtId="0" fontId="7" fillId="5" borderId="0" xfId="1" applyFont="1" applyFill="1" applyAlignment="1">
      <alignment horizontal="left"/>
    </xf>
    <xf numFmtId="166" fontId="7" fillId="5" borderId="0" xfId="1" applyNumberFormat="1" applyFont="1" applyFill="1" applyAlignment="1">
      <alignment horizontal="right"/>
    </xf>
    <xf numFmtId="166" fontId="7" fillId="5" borderId="0" xfId="1" applyNumberFormat="1" applyFont="1" applyFill="1" applyAlignment="1">
      <alignment horizontal="left"/>
    </xf>
    <xf numFmtId="0" fontId="0" fillId="0" borderId="0" xfId="0" applyAlignment="1">
      <alignment horizontal="center" wrapText="1"/>
    </xf>
    <xf numFmtId="167" fontId="0" fillId="0" borderId="0" xfId="0" quotePrefix="1" applyNumberFormat="1" applyAlignment="1">
      <alignment wrapText="1"/>
    </xf>
    <xf numFmtId="167" fontId="3" fillId="0" borderId="0" xfId="0" applyNumberFormat="1" applyFont="1" applyAlignment="1">
      <alignment wrapText="1"/>
    </xf>
    <xf numFmtId="167" fontId="3" fillId="0" borderId="0" xfId="0" quotePrefix="1" applyNumberFormat="1" applyFont="1" applyAlignment="1">
      <alignment wrapText="1"/>
    </xf>
    <xf numFmtId="167" fontId="0" fillId="4" borderId="0" xfId="0" applyNumberFormat="1" applyFill="1" applyProtection="1">
      <protection locked="0"/>
    </xf>
    <xf numFmtId="167" fontId="0" fillId="0" borderId="0" xfId="0" applyNumberFormat="1" applyProtection="1">
      <protection locked="0"/>
    </xf>
    <xf numFmtId="167" fontId="0" fillId="0" borderId="16" xfId="0" applyNumberFormat="1" applyBorder="1"/>
    <xf numFmtId="165" fontId="0" fillId="0" borderId="0" xfId="0" applyNumberFormat="1"/>
    <xf numFmtId="164" fontId="7" fillId="5" borderId="0" xfId="1" applyNumberFormat="1" applyFont="1" applyFill="1" applyAlignment="1">
      <alignment horizontal="right"/>
    </xf>
    <xf numFmtId="0" fontId="8" fillId="0" borderId="0" xfId="1" applyAlignment="1">
      <alignment horizontal="right"/>
    </xf>
    <xf numFmtId="0" fontId="10" fillId="0" borderId="0" xfId="0" applyFont="1"/>
    <xf numFmtId="0" fontId="8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164" fontId="1" fillId="0" borderId="0" xfId="1" applyNumberFormat="1" applyFont="1"/>
    <xf numFmtId="0" fontId="12" fillId="0" borderId="0" xfId="3" applyAlignment="1">
      <alignment horizontal="left"/>
    </xf>
    <xf numFmtId="166" fontId="12" fillId="0" borderId="0" xfId="3" applyNumberFormat="1" applyAlignment="1">
      <alignment horizontal="left"/>
    </xf>
    <xf numFmtId="14" fontId="12" fillId="0" borderId="0" xfId="3" applyNumberFormat="1" applyAlignment="1">
      <alignment horizontal="left"/>
    </xf>
    <xf numFmtId="166" fontId="12" fillId="0" borderId="0" xfId="3" applyNumberFormat="1" applyAlignment="1">
      <alignment horizontal="right"/>
    </xf>
    <xf numFmtId="40" fontId="12" fillId="0" borderId="0" xfId="3" applyNumberFormat="1" applyAlignment="1">
      <alignment horizontal="right"/>
    </xf>
    <xf numFmtId="0" fontId="13" fillId="0" borderId="0" xfId="3" applyFont="1" applyAlignment="1">
      <alignment horizontal="left"/>
    </xf>
    <xf numFmtId="0" fontId="14" fillId="0" borderId="0" xfId="4" applyAlignment="1">
      <alignment horizontal="left"/>
    </xf>
    <xf numFmtId="166" fontId="14" fillId="0" borderId="0" xfId="4" applyNumberFormat="1" applyAlignment="1">
      <alignment horizontal="left"/>
    </xf>
    <xf numFmtId="14" fontId="14" fillId="0" borderId="0" xfId="4" applyNumberFormat="1" applyAlignment="1">
      <alignment horizontal="left"/>
    </xf>
    <xf numFmtId="166" fontId="14" fillId="0" borderId="0" xfId="4" applyNumberFormat="1" applyAlignment="1">
      <alignment horizontal="right"/>
    </xf>
    <xf numFmtId="164" fontId="12" fillId="0" borderId="0" xfId="3" applyNumberFormat="1" applyAlignment="1">
      <alignment horizontal="right"/>
    </xf>
    <xf numFmtId="164" fontId="14" fillId="0" borderId="0" xfId="4" applyNumberFormat="1" applyAlignment="1">
      <alignment horizontal="right"/>
    </xf>
    <xf numFmtId="0" fontId="15" fillId="0" borderId="0" xfId="5" applyAlignment="1">
      <alignment horizontal="left"/>
    </xf>
    <xf numFmtId="166" fontId="15" fillId="0" borderId="0" xfId="5" applyNumberFormat="1" applyAlignment="1">
      <alignment horizontal="left"/>
    </xf>
    <xf numFmtId="14" fontId="15" fillId="0" borderId="0" xfId="5" applyNumberFormat="1" applyAlignment="1">
      <alignment horizontal="left"/>
    </xf>
    <xf numFmtId="166" fontId="15" fillId="0" borderId="0" xfId="5" applyNumberFormat="1" applyAlignment="1">
      <alignment horizontal="right"/>
    </xf>
    <xf numFmtId="164" fontId="15" fillId="0" borderId="0" xfId="5" applyNumberFormat="1" applyAlignment="1">
      <alignment horizontal="right"/>
    </xf>
    <xf numFmtId="0" fontId="12" fillId="0" borderId="0" xfId="5" applyFont="1" applyAlignment="1">
      <alignment horizontal="left"/>
    </xf>
    <xf numFmtId="0" fontId="17" fillId="0" borderId="0" xfId="6" applyAlignment="1">
      <alignment horizontal="left"/>
    </xf>
    <xf numFmtId="166" fontId="17" fillId="0" borderId="0" xfId="6" applyNumberFormat="1" applyAlignment="1">
      <alignment horizontal="left"/>
    </xf>
    <xf numFmtId="14" fontId="17" fillId="0" borderId="0" xfId="6" applyNumberFormat="1" applyAlignment="1">
      <alignment horizontal="left"/>
    </xf>
    <xf numFmtId="166" fontId="17" fillId="0" borderId="0" xfId="6" applyNumberFormat="1" applyAlignment="1">
      <alignment horizontal="right"/>
    </xf>
    <xf numFmtId="40" fontId="17" fillId="0" borderId="0" xfId="6" applyNumberFormat="1" applyAlignment="1">
      <alignment horizontal="right"/>
    </xf>
    <xf numFmtId="0" fontId="12" fillId="0" borderId="0" xfId="6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6" fontId="18" fillId="0" borderId="0" xfId="11" applyNumberFormat="1" applyAlignment="1">
      <alignment horizontal="left"/>
    </xf>
  </cellXfs>
  <cellStyles count="12">
    <cellStyle name="Normal" xfId="0" builtinId="0"/>
    <cellStyle name="Normal 2" xfId="1" xr:uid="{00000000-0005-0000-0000-000001000000}"/>
    <cellStyle name="Normal 3" xfId="2" xr:uid="{BEB1EC2F-9FA4-4DAD-8427-DAC4A54E91D2}"/>
    <cellStyle name="Normal 3 2" xfId="8" xr:uid="{59050145-808B-4E74-864B-EF818ECA5D66}"/>
    <cellStyle name="Normal 4" xfId="3" xr:uid="{552E77AA-7F72-42B1-B125-C78BD44A0E77}"/>
    <cellStyle name="Normal 5" xfId="4" xr:uid="{D6111118-3103-42CF-86C4-5AFFA0E23644}"/>
    <cellStyle name="Normal 5 2" xfId="9" xr:uid="{4BD425B8-2966-4341-AB01-AFB7D0AD59AE}"/>
    <cellStyle name="Normal 6" xfId="5" xr:uid="{2CC39EE5-DA92-49ED-911D-9554FF3F941A}"/>
    <cellStyle name="Normal 6 2" xfId="10" xr:uid="{EA74477D-8859-4843-A8FF-2E7E518D591A}"/>
    <cellStyle name="Normal 7" xfId="6" xr:uid="{DD931FA3-D642-4741-B29B-EE2384B6771D}"/>
    <cellStyle name="Normal 8" xfId="7" xr:uid="{6CD8F74A-1C3D-42E2-9CF8-CD4BDFF121B7}"/>
    <cellStyle name="Normal 9" xfId="11" xr:uid="{C4E80BFD-01F0-4B2C-BB26-93B45470C8E8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topLeftCell="A33" workbookViewId="0">
      <selection activeCell="D22" sqref="D22"/>
    </sheetView>
  </sheetViews>
  <sheetFormatPr defaultColWidth="9.1796875" defaultRowHeight="14.5"/>
  <cols>
    <col min="1" max="1" width="29.08984375" style="2" bestFit="1" customWidth="1"/>
    <col min="2" max="2" width="7.81640625" style="2" bestFit="1" customWidth="1"/>
    <col min="3" max="3" width="9.90625" style="2" bestFit="1" customWidth="1"/>
    <col min="4" max="4" width="10.1796875" style="2" bestFit="1" customWidth="1"/>
    <col min="5" max="5" width="9.26953125" style="2" bestFit="1" customWidth="1"/>
    <col min="6" max="6" width="9.7265625" style="3" customWidth="1"/>
    <col min="7" max="7" width="9.54296875" style="2" customWidth="1"/>
    <col min="8" max="8" width="88.54296875" style="2" bestFit="1" customWidth="1"/>
    <col min="9" max="16384" width="9.1796875" style="2"/>
  </cols>
  <sheetData>
    <row r="1" spans="1:8">
      <c r="A1" s="1" t="s">
        <v>201</v>
      </c>
      <c r="B1" s="1"/>
    </row>
    <row r="2" spans="1:8" ht="15" thickBot="1">
      <c r="A2" s="67" t="s">
        <v>158</v>
      </c>
      <c r="E2" s="95"/>
      <c r="F2" s="95"/>
    </row>
    <row r="3" spans="1:8">
      <c r="A3" s="4"/>
      <c r="B3" s="5"/>
      <c r="C3" s="5"/>
      <c r="D3" s="5"/>
      <c r="E3" s="6" t="s">
        <v>120</v>
      </c>
      <c r="F3" s="6" t="s">
        <v>122</v>
      </c>
      <c r="G3" s="7" t="s">
        <v>26</v>
      </c>
    </row>
    <row r="4" spans="1:8" ht="15.75" customHeight="1" thickBot="1">
      <c r="A4" s="8" t="s">
        <v>0</v>
      </c>
      <c r="B4" s="9"/>
      <c r="C4" s="9"/>
      <c r="D4" s="9"/>
      <c r="E4" s="10" t="s">
        <v>121</v>
      </c>
      <c r="F4" s="10" t="s">
        <v>121</v>
      </c>
      <c r="G4" s="11" t="s">
        <v>103</v>
      </c>
    </row>
    <row r="5" spans="1:8" hidden="1">
      <c r="A5" s="14" t="s">
        <v>2</v>
      </c>
      <c r="B5" s="12" t="s">
        <v>3</v>
      </c>
      <c r="C5" s="12"/>
      <c r="D5" s="12"/>
      <c r="E5" s="13">
        <v>0</v>
      </c>
      <c r="F5" s="26">
        <v>0</v>
      </c>
      <c r="G5" s="27">
        <f t="shared" ref="G5:G26" si="0">SUM(E5,F5)</f>
        <v>0</v>
      </c>
      <c r="H5" s="14"/>
    </row>
    <row r="6" spans="1:8" hidden="1">
      <c r="A6" s="14" t="s">
        <v>4</v>
      </c>
      <c r="B6" s="12" t="s">
        <v>5</v>
      </c>
      <c r="C6" s="12"/>
      <c r="D6" s="12"/>
      <c r="E6" s="13">
        <v>0</v>
      </c>
      <c r="F6" s="26">
        <v>0</v>
      </c>
      <c r="G6" s="27">
        <f t="shared" si="0"/>
        <v>0</v>
      </c>
      <c r="H6" s="14"/>
    </row>
    <row r="7" spans="1:8">
      <c r="A7" s="14" t="s">
        <v>157</v>
      </c>
      <c r="B7" s="12" t="s">
        <v>6</v>
      </c>
      <c r="C7" s="12"/>
      <c r="D7" s="12"/>
      <c r="E7" s="13">
        <f>'Transactions 1st Half Year'!N8</f>
        <v>333.24</v>
      </c>
      <c r="F7" s="13">
        <f>'Transactions 2nd Half Year'!N23</f>
        <v>2576.4299999999998</v>
      </c>
      <c r="G7" s="27">
        <f t="shared" si="0"/>
        <v>2909.67</v>
      </c>
      <c r="H7" s="14"/>
    </row>
    <row r="8" spans="1:8" hidden="1">
      <c r="A8" s="14" t="s">
        <v>7</v>
      </c>
      <c r="B8" s="12" t="s">
        <v>8</v>
      </c>
      <c r="C8" s="12"/>
      <c r="D8" s="12"/>
      <c r="E8" s="13">
        <v>0</v>
      </c>
      <c r="F8" s="26">
        <v>0</v>
      </c>
      <c r="G8" s="27">
        <f t="shared" si="0"/>
        <v>0</v>
      </c>
      <c r="H8" s="14"/>
    </row>
    <row r="9" spans="1:8">
      <c r="A9" s="14" t="s">
        <v>9</v>
      </c>
      <c r="B9" s="12" t="s">
        <v>10</v>
      </c>
      <c r="C9" s="12"/>
      <c r="D9" s="12"/>
      <c r="E9" s="13">
        <f>'Transactions 1st Half Year'!N12</f>
        <v>109.13</v>
      </c>
      <c r="F9" s="13">
        <f>'Transactions 2nd Half Year'!N45</f>
        <v>1075.76</v>
      </c>
      <c r="G9" s="27">
        <f t="shared" si="0"/>
        <v>1184.8899999999999</v>
      </c>
      <c r="H9" s="14"/>
    </row>
    <row r="10" spans="1:8" hidden="1">
      <c r="A10" s="14" t="s">
        <v>124</v>
      </c>
      <c r="B10" s="42" t="s">
        <v>123</v>
      </c>
      <c r="C10" s="12"/>
      <c r="D10" s="12"/>
      <c r="E10" s="13">
        <v>0</v>
      </c>
      <c r="F10" s="26">
        <v>0</v>
      </c>
      <c r="G10" s="27">
        <f t="shared" si="0"/>
        <v>0</v>
      </c>
      <c r="H10" s="14"/>
    </row>
    <row r="11" spans="1:8" hidden="1">
      <c r="A11" s="14" t="s">
        <v>11</v>
      </c>
      <c r="B11" s="12" t="s">
        <v>12</v>
      </c>
      <c r="C11" s="12"/>
      <c r="D11" s="12"/>
      <c r="E11" s="13">
        <v>0</v>
      </c>
      <c r="F11" s="26">
        <v>0</v>
      </c>
      <c r="G11" s="27">
        <f t="shared" si="0"/>
        <v>0</v>
      </c>
      <c r="H11" s="14"/>
    </row>
    <row r="12" spans="1:8">
      <c r="A12" s="14" t="s">
        <v>13</v>
      </c>
      <c r="B12" s="12" t="s">
        <v>14</v>
      </c>
      <c r="C12" s="12"/>
      <c r="D12" s="12"/>
      <c r="E12" s="13">
        <f>'Transactions 1st Half Year'!N16</f>
        <v>120.83</v>
      </c>
      <c r="F12" s="13">
        <f>'Transactions 2nd Half Year'!N56</f>
        <v>1473.53</v>
      </c>
      <c r="G12" s="27">
        <f t="shared" si="0"/>
        <v>1594.36</v>
      </c>
      <c r="H12" s="14"/>
    </row>
    <row r="13" spans="1:8" hidden="1">
      <c r="A13" s="14" t="s">
        <v>15</v>
      </c>
      <c r="B13" s="12" t="s">
        <v>16</v>
      </c>
      <c r="C13" s="12"/>
      <c r="D13" s="12"/>
      <c r="E13" s="13">
        <v>0</v>
      </c>
      <c r="F13" s="26">
        <v>0</v>
      </c>
      <c r="G13" s="27">
        <f t="shared" si="0"/>
        <v>0</v>
      </c>
      <c r="H13" s="14"/>
    </row>
    <row r="14" spans="1:8">
      <c r="A14" s="14" t="s">
        <v>17</v>
      </c>
      <c r="B14" s="12" t="s">
        <v>18</v>
      </c>
      <c r="C14" s="12"/>
      <c r="D14" s="12"/>
      <c r="E14" s="13">
        <f>'Transactions 1st Half Year'!N26</f>
        <v>406.7</v>
      </c>
      <c r="F14" s="13">
        <f>'Transactions 2nd Half Year'!N74</f>
        <v>1788.64</v>
      </c>
      <c r="G14" s="27">
        <f t="shared" si="0"/>
        <v>2195.34</v>
      </c>
      <c r="H14" s="14"/>
    </row>
    <row r="15" spans="1:8">
      <c r="A15" s="14" t="s">
        <v>19</v>
      </c>
      <c r="B15" s="12" t="s">
        <v>20</v>
      </c>
      <c r="C15" s="12"/>
      <c r="D15" s="12"/>
      <c r="E15" s="13">
        <f>'Transactions 1st Half Year'!N30</f>
        <v>319.05</v>
      </c>
      <c r="F15" s="13">
        <f>'Transactions 2nd Half Year'!N84</f>
        <v>537.08999999999992</v>
      </c>
      <c r="G15" s="27">
        <f t="shared" si="0"/>
        <v>856.13999999999987</v>
      </c>
      <c r="H15" s="14"/>
    </row>
    <row r="16" spans="1:8">
      <c r="A16" s="14" t="s">
        <v>1</v>
      </c>
      <c r="B16" s="12" t="s">
        <v>21</v>
      </c>
      <c r="C16" s="12"/>
      <c r="D16" s="12"/>
      <c r="E16" s="13">
        <f>'Transactions 1st Half Year'!N34</f>
        <v>119.03</v>
      </c>
      <c r="F16" s="13">
        <f>'Transactions 2nd Half Year'!N91</f>
        <v>264.15999999999997</v>
      </c>
      <c r="G16" s="27">
        <f t="shared" si="0"/>
        <v>383.18999999999994</v>
      </c>
      <c r="H16" s="14"/>
    </row>
    <row r="17" spans="1:8" hidden="1">
      <c r="A17" s="14" t="s">
        <v>22</v>
      </c>
      <c r="B17" s="12" t="s">
        <v>23</v>
      </c>
      <c r="C17" s="12"/>
      <c r="D17" s="12"/>
      <c r="E17" s="13">
        <v>0</v>
      </c>
      <c r="F17" s="26">
        <v>0</v>
      </c>
      <c r="G17" s="27">
        <f t="shared" si="0"/>
        <v>0</v>
      </c>
      <c r="H17" s="14"/>
    </row>
    <row r="18" spans="1:8" hidden="1">
      <c r="A18" s="14" t="s">
        <v>24</v>
      </c>
      <c r="B18" s="12" t="s">
        <v>25</v>
      </c>
      <c r="C18" s="12"/>
      <c r="D18" s="12"/>
      <c r="E18" s="13">
        <v>0</v>
      </c>
      <c r="F18" s="26">
        <v>0</v>
      </c>
      <c r="G18" s="27">
        <f t="shared" si="0"/>
        <v>0</v>
      </c>
      <c r="H18" s="14"/>
    </row>
    <row r="19" spans="1:8">
      <c r="A19" s="14" t="s">
        <v>161</v>
      </c>
      <c r="B19" s="106" t="s">
        <v>166</v>
      </c>
      <c r="C19" s="12"/>
      <c r="D19" s="12"/>
      <c r="E19" s="13">
        <f>'Transactions 1st Half Year'!N41</f>
        <v>292.95999999999998</v>
      </c>
      <c r="F19" s="13">
        <f>'Transactions 2nd Half Year'!N108</f>
        <v>1336.97</v>
      </c>
      <c r="G19" s="27">
        <f t="shared" si="0"/>
        <v>1629.93</v>
      </c>
      <c r="H19" s="14"/>
    </row>
    <row r="20" spans="1:8">
      <c r="A20" s="14" t="s">
        <v>156</v>
      </c>
      <c r="B20" s="106" t="s">
        <v>148</v>
      </c>
      <c r="C20" s="12"/>
      <c r="D20" s="12"/>
      <c r="E20" s="13">
        <f>'Transactions 1st Half Year'!N51</f>
        <v>459.69</v>
      </c>
      <c r="F20" s="13">
        <f>'Transactions 2nd Half Year'!N125</f>
        <v>1348</v>
      </c>
      <c r="G20" s="27">
        <f t="shared" si="0"/>
        <v>1807.69</v>
      </c>
      <c r="H20" s="14"/>
    </row>
    <row r="21" spans="1:8">
      <c r="A21" s="14" t="s">
        <v>162</v>
      </c>
      <c r="B21" s="106" t="s">
        <v>167</v>
      </c>
      <c r="C21" s="12"/>
      <c r="D21" s="12"/>
      <c r="E21" s="13">
        <f>'Transactions 1st Half Year'!N57</f>
        <v>260.06</v>
      </c>
      <c r="F21" s="13">
        <f>'Transactions 2nd Half Year'!N137</f>
        <v>1222.51</v>
      </c>
      <c r="G21" s="27">
        <f t="shared" si="0"/>
        <v>1482.57</v>
      </c>
      <c r="H21" s="14"/>
    </row>
    <row r="22" spans="1:8">
      <c r="A22" s="14" t="s">
        <v>163</v>
      </c>
      <c r="B22" s="106" t="s">
        <v>168</v>
      </c>
      <c r="C22" s="12"/>
      <c r="D22" s="12"/>
      <c r="E22" s="13">
        <f>'Transactions 1st Half Year'!N61</f>
        <v>119.03</v>
      </c>
      <c r="F22" s="26">
        <v>0</v>
      </c>
      <c r="G22" s="27">
        <f t="shared" si="0"/>
        <v>119.03</v>
      </c>
      <c r="H22" s="14"/>
    </row>
    <row r="23" spans="1:8">
      <c r="A23" s="14" t="s">
        <v>164</v>
      </c>
      <c r="B23" s="106" t="s">
        <v>169</v>
      </c>
      <c r="C23" s="12"/>
      <c r="D23" s="12"/>
      <c r="E23" s="13">
        <f>'Transactions 1st Half Year'!N68</f>
        <v>240.85</v>
      </c>
      <c r="F23" s="26">
        <v>0</v>
      </c>
      <c r="G23" s="27">
        <f t="shared" si="0"/>
        <v>240.85</v>
      </c>
      <c r="H23" s="14"/>
    </row>
    <row r="24" spans="1:8">
      <c r="A24" s="14" t="s">
        <v>165</v>
      </c>
      <c r="B24" s="106" t="s">
        <v>170</v>
      </c>
      <c r="C24" s="12"/>
      <c r="D24" s="12"/>
      <c r="E24" s="13">
        <f>'Transactions 1st Half Year'!N72</f>
        <v>120.83</v>
      </c>
      <c r="F24" s="13">
        <f>'Transactions 2nd Half Year'!N147</f>
        <v>828.68999999999994</v>
      </c>
      <c r="G24" s="27">
        <f t="shared" si="0"/>
        <v>949.52</v>
      </c>
      <c r="H24" s="14"/>
    </row>
    <row r="25" spans="1:8">
      <c r="A25" s="14" t="s">
        <v>291</v>
      </c>
      <c r="B25" s="109" t="s">
        <v>277</v>
      </c>
      <c r="C25" s="12"/>
      <c r="D25" s="12"/>
      <c r="E25" s="13">
        <v>0</v>
      </c>
      <c r="F25" s="13">
        <f>'Transactions 2nd Half Year'!N157</f>
        <v>594.68000000000006</v>
      </c>
      <c r="G25" s="27">
        <f t="shared" si="0"/>
        <v>594.68000000000006</v>
      </c>
      <c r="H25" s="14"/>
    </row>
    <row r="26" spans="1:8" ht="15" thickBot="1">
      <c r="A26" s="14" t="s">
        <v>370</v>
      </c>
      <c r="B26" s="109" t="s">
        <v>365</v>
      </c>
      <c r="C26" s="12"/>
      <c r="D26" s="12"/>
      <c r="E26" s="13">
        <v>0</v>
      </c>
      <c r="F26" s="13">
        <f>'Transactions 2nd Half Year'!N162</f>
        <v>489.59999999999997</v>
      </c>
      <c r="G26" s="27">
        <f t="shared" si="0"/>
        <v>489.59999999999997</v>
      </c>
      <c r="H26" s="14"/>
    </row>
    <row r="27" spans="1:8" ht="15" thickBot="1">
      <c r="A27" s="15" t="s">
        <v>26</v>
      </c>
      <c r="B27" s="16"/>
      <c r="C27" s="16"/>
      <c r="D27" s="16"/>
      <c r="E27" s="68">
        <f>SUM(E5:E26)</f>
        <v>2901.4</v>
      </c>
      <c r="F27" s="68">
        <f>SUM(F5:F26)</f>
        <v>13536.060000000001</v>
      </c>
      <c r="G27" s="25">
        <f>SUM(G5:G26)</f>
        <v>16437.460000000003</v>
      </c>
      <c r="H27" s="14"/>
    </row>
    <row r="28" spans="1:8">
      <c r="A28" s="22"/>
      <c r="B28" s="23"/>
      <c r="C28" s="23"/>
      <c r="D28" s="23"/>
      <c r="E28" s="69"/>
      <c r="F28" s="24"/>
      <c r="G28" s="71"/>
      <c r="H28" s="14"/>
    </row>
    <row r="29" spans="1:8" ht="15" thickBot="1">
      <c r="A29" s="8" t="s">
        <v>27</v>
      </c>
      <c r="B29" s="72"/>
      <c r="C29" s="72"/>
      <c r="D29" s="72"/>
      <c r="E29" s="73"/>
      <c r="F29" s="29"/>
      <c r="G29" s="74"/>
      <c r="H29" s="14"/>
    </row>
    <row r="30" spans="1:8">
      <c r="A30" s="14" t="s">
        <v>28</v>
      </c>
      <c r="B30" s="12"/>
      <c r="C30" s="12"/>
      <c r="D30" s="12"/>
      <c r="E30" s="13">
        <f>'Transactions 1st Half Year'!N73</f>
        <v>303.49</v>
      </c>
      <c r="F30" s="13">
        <f>'Transactions 2nd Half Year'!N163+'Transactions 2nd Half Year'!N164+'Transactions 2nd Half Year'!N165+'Transactions 2nd Half Year'!N166+'Transactions 2nd Half Year'!N167+'Transactions 2nd Half Year'!N168+'Transactions 2nd Half Year'!N169</f>
        <v>1767.7400000000002</v>
      </c>
      <c r="G30" s="27">
        <f t="shared" ref="G30:G35" si="1">SUM(E30,F30)</f>
        <v>2071.2300000000005</v>
      </c>
    </row>
    <row r="31" spans="1:8" hidden="1">
      <c r="A31" s="14" t="s">
        <v>29</v>
      </c>
      <c r="B31" s="12"/>
      <c r="C31" s="12"/>
      <c r="D31" s="12"/>
      <c r="E31" s="13">
        <v>0</v>
      </c>
      <c r="F31" s="26">
        <v>0</v>
      </c>
      <c r="G31" s="27">
        <f t="shared" si="1"/>
        <v>0</v>
      </c>
    </row>
    <row r="32" spans="1:8" hidden="1">
      <c r="A32" s="14" t="s">
        <v>99</v>
      </c>
      <c r="B32" s="12"/>
      <c r="C32" s="12"/>
      <c r="D32" s="12"/>
      <c r="E32" s="13">
        <v>0</v>
      </c>
      <c r="F32" s="26">
        <v>0</v>
      </c>
      <c r="G32" s="27">
        <f t="shared" si="1"/>
        <v>0</v>
      </c>
      <c r="H32" s="21"/>
    </row>
    <row r="33" spans="1:8">
      <c r="A33" s="14" t="s">
        <v>30</v>
      </c>
      <c r="E33" s="13">
        <v>0</v>
      </c>
      <c r="F33" s="26">
        <f>'Transactions 2nd Half Year'!N170</f>
        <v>1490</v>
      </c>
      <c r="G33" s="27">
        <f t="shared" si="1"/>
        <v>1490</v>
      </c>
      <c r="H33" s="21"/>
    </row>
    <row r="34" spans="1:8">
      <c r="A34" s="14" t="s">
        <v>31</v>
      </c>
      <c r="E34" s="13">
        <v>0</v>
      </c>
      <c r="F34" s="13">
        <f>'Transactions 2nd Half Year'!N171</f>
        <v>16.28</v>
      </c>
      <c r="G34" s="27">
        <f t="shared" si="1"/>
        <v>16.28</v>
      </c>
      <c r="H34" s="21"/>
    </row>
    <row r="35" spans="1:8" ht="15" thickBot="1">
      <c r="A35" s="14" t="s">
        <v>32</v>
      </c>
      <c r="E35" s="13">
        <f>'Transactions 1st Half Year'!N74</f>
        <v>40</v>
      </c>
      <c r="F35" s="26">
        <v>0</v>
      </c>
      <c r="G35" s="27">
        <f t="shared" si="1"/>
        <v>40</v>
      </c>
      <c r="H35" s="21"/>
    </row>
    <row r="36" spans="1:8" ht="15" thickBot="1">
      <c r="A36" s="15" t="s">
        <v>26</v>
      </c>
      <c r="B36" s="18"/>
      <c r="C36" s="18"/>
      <c r="D36" s="18"/>
      <c r="E36" s="68">
        <f>SUM(E30:E35)</f>
        <v>343.49</v>
      </c>
      <c r="F36" s="68">
        <f>SUM(F30:F35)</f>
        <v>3274.0200000000004</v>
      </c>
      <c r="G36" s="25">
        <f>SUM(G30:G35)</f>
        <v>3617.5100000000007</v>
      </c>
    </row>
    <row r="37" spans="1:8">
      <c r="A37" s="22"/>
      <c r="B37" s="5"/>
      <c r="C37" s="65" t="s">
        <v>100</v>
      </c>
      <c r="D37" s="65" t="s">
        <v>101</v>
      </c>
      <c r="E37" s="69"/>
      <c r="F37" s="24"/>
      <c r="G37" s="71"/>
    </row>
    <row r="38" spans="1:8" ht="15" thickBot="1">
      <c r="A38" s="8" t="s">
        <v>33</v>
      </c>
      <c r="B38" s="9"/>
      <c r="C38" s="76" t="s">
        <v>104</v>
      </c>
      <c r="D38" s="76" t="s">
        <v>102</v>
      </c>
      <c r="E38" s="10" t="s">
        <v>26</v>
      </c>
      <c r="F38" s="77" t="s">
        <v>26</v>
      </c>
      <c r="G38" s="75"/>
    </row>
    <row r="39" spans="1:8">
      <c r="A39" s="2" t="s">
        <v>159</v>
      </c>
      <c r="B39" s="12" t="s">
        <v>34</v>
      </c>
      <c r="C39" s="96">
        <v>108180</v>
      </c>
      <c r="D39" s="78"/>
      <c r="E39" s="13">
        <f>86.3*'RJ Edgecombe hourly rate 2425'!D28+86.1</f>
        <v>5899.9834225931008</v>
      </c>
      <c r="F39" s="13">
        <f>93.4*'RJ Edgecombe hourly rate 2425'!D28-86.1</f>
        <v>6206.0982812305401</v>
      </c>
      <c r="G39" s="27">
        <f t="shared" ref="G39:G45" si="2">SUM(E39,F39)</f>
        <v>12106.081703823642</v>
      </c>
      <c r="H39" s="2" t="s">
        <v>243</v>
      </c>
    </row>
    <row r="40" spans="1:8">
      <c r="A40" s="30" t="s">
        <v>35</v>
      </c>
      <c r="B40" s="30"/>
      <c r="C40" s="97">
        <v>48958</v>
      </c>
      <c r="D40" s="78">
        <v>0.1</v>
      </c>
      <c r="E40" s="13">
        <f>C40*D40/2+13.2</f>
        <v>2461.1</v>
      </c>
      <c r="F40" s="13">
        <f>C40*D40/2-13.2</f>
        <v>2434.7000000000003</v>
      </c>
      <c r="G40" s="27">
        <f t="shared" si="2"/>
        <v>4895.8</v>
      </c>
      <c r="H40" s="2" t="s">
        <v>244</v>
      </c>
    </row>
    <row r="41" spans="1:8">
      <c r="A41" s="30" t="s">
        <v>36</v>
      </c>
      <c r="B41" s="31" t="s">
        <v>37</v>
      </c>
      <c r="C41" s="97">
        <v>75515</v>
      </c>
      <c r="D41" s="78">
        <v>0.05</v>
      </c>
      <c r="E41" s="13">
        <f>C41*D41/2+28.075</f>
        <v>1915.95</v>
      </c>
      <c r="F41" s="13">
        <f>C41*D41/2-28.075</f>
        <v>1859.8</v>
      </c>
      <c r="G41" s="27">
        <f t="shared" si="2"/>
        <v>3775.75</v>
      </c>
      <c r="H41" s="2" t="s">
        <v>245</v>
      </c>
    </row>
    <row r="42" spans="1:8">
      <c r="A42" s="30" t="s">
        <v>231</v>
      </c>
      <c r="B42" s="31" t="s">
        <v>232</v>
      </c>
      <c r="C42" s="98">
        <v>150977</v>
      </c>
      <c r="D42" s="78">
        <v>0.02</v>
      </c>
      <c r="E42" s="13">
        <f>C42*D42/6+7.42</f>
        <v>510.67666666666668</v>
      </c>
      <c r="F42" s="13">
        <v>-7.42</v>
      </c>
      <c r="G42" s="27">
        <f t="shared" si="2"/>
        <v>503.25666666666666</v>
      </c>
      <c r="H42" s="2" t="s">
        <v>247</v>
      </c>
    </row>
    <row r="43" spans="1:8">
      <c r="A43" s="30" t="s">
        <v>38</v>
      </c>
      <c r="B43" s="31" t="s">
        <v>39</v>
      </c>
      <c r="C43" s="98">
        <v>52709</v>
      </c>
      <c r="D43" s="78">
        <v>0.05</v>
      </c>
      <c r="E43" s="13">
        <f>C43*D43/2+10.325</f>
        <v>1328.0500000000002</v>
      </c>
      <c r="F43" s="13">
        <f>C43*D43/2-10.325</f>
        <v>1307.4000000000001</v>
      </c>
      <c r="G43" s="27">
        <f t="shared" si="2"/>
        <v>2635.4500000000003</v>
      </c>
      <c r="H43" s="2" t="s">
        <v>246</v>
      </c>
    </row>
    <row r="44" spans="1:8">
      <c r="A44" s="30" t="s">
        <v>40</v>
      </c>
      <c r="B44" s="31"/>
      <c r="C44" s="98">
        <v>0</v>
      </c>
      <c r="D44" s="79" t="s">
        <v>41</v>
      </c>
      <c r="E44" s="13">
        <f>Communications!P40</f>
        <v>2584.820677419355</v>
      </c>
      <c r="F44" s="13">
        <f>Communications!P85</f>
        <v>2795.0641612903228</v>
      </c>
      <c r="G44" s="27">
        <f t="shared" si="2"/>
        <v>5379.8848387096778</v>
      </c>
    </row>
    <row r="45" spans="1:8" ht="15" thickBot="1">
      <c r="A45" s="30" t="s">
        <v>171</v>
      </c>
      <c r="B45" s="31"/>
      <c r="C45" s="98">
        <v>0</v>
      </c>
      <c r="D45" s="79" t="s">
        <v>41</v>
      </c>
      <c r="E45" s="70">
        <f>35*7.5*6</f>
        <v>1575</v>
      </c>
      <c r="F45" s="70">
        <f>35*7.5*6</f>
        <v>1575</v>
      </c>
      <c r="G45" s="32">
        <f t="shared" si="2"/>
        <v>3150</v>
      </c>
      <c r="H45" s="2" t="s">
        <v>176</v>
      </c>
    </row>
    <row r="46" spans="1:8" ht="15" thickBot="1">
      <c r="A46" s="15" t="s">
        <v>26</v>
      </c>
      <c r="B46" s="18"/>
      <c r="C46" s="18"/>
      <c r="D46" s="18"/>
      <c r="E46" s="70">
        <f>SUM(E39:E45)</f>
        <v>16275.580766679124</v>
      </c>
      <c r="F46" s="17">
        <f>SUM(F39:F45)</f>
        <v>16170.642442520861</v>
      </c>
      <c r="G46" s="20">
        <f>SUM(G39:G45)</f>
        <v>32446.223209199987</v>
      </c>
    </row>
    <row r="47" spans="1:8" ht="15" thickBot="1">
      <c r="A47" s="15"/>
      <c r="B47" s="18"/>
      <c r="C47" s="18"/>
      <c r="D47" s="18"/>
      <c r="E47" s="13"/>
      <c r="F47" s="13"/>
      <c r="G47" s="80"/>
    </row>
    <row r="48" spans="1:8">
      <c r="A48" s="22" t="s">
        <v>158</v>
      </c>
      <c r="B48" s="5"/>
      <c r="C48" s="5"/>
      <c r="D48" s="5"/>
      <c r="E48" s="68">
        <f>E27</f>
        <v>2901.4</v>
      </c>
      <c r="F48" s="24">
        <f>F27</f>
        <v>13536.060000000001</v>
      </c>
      <c r="G48" s="25">
        <f>SUM(E48,F48)</f>
        <v>16437.460000000003</v>
      </c>
    </row>
    <row r="49" spans="1:7">
      <c r="A49" s="14" t="s">
        <v>27</v>
      </c>
      <c r="E49" s="13">
        <f>E36</f>
        <v>343.49</v>
      </c>
      <c r="F49" s="26">
        <f>F36</f>
        <v>3274.0200000000004</v>
      </c>
      <c r="G49" s="27">
        <f>SUM(E49,F49)</f>
        <v>3617.51</v>
      </c>
    </row>
    <row r="50" spans="1:7" ht="15" thickBot="1">
      <c r="A50" s="28" t="s">
        <v>160</v>
      </c>
      <c r="B50" s="9"/>
      <c r="C50" s="9"/>
      <c r="D50" s="9"/>
      <c r="E50" s="13">
        <f>E46</f>
        <v>16275.580766679124</v>
      </c>
      <c r="F50" s="26">
        <f>F46</f>
        <v>16170.642442520861</v>
      </c>
      <c r="G50" s="32">
        <f>SUM(E50,F50)</f>
        <v>32446.223209199983</v>
      </c>
    </row>
    <row r="51" spans="1:7" ht="15" thickBot="1">
      <c r="A51" s="15" t="s">
        <v>42</v>
      </c>
      <c r="B51" s="18"/>
      <c r="C51" s="18"/>
      <c r="D51" s="18"/>
      <c r="E51" s="17">
        <f>SUM(E48:E50)</f>
        <v>19520.470766679126</v>
      </c>
      <c r="F51" s="19">
        <f>SUM(F48:F50)</f>
        <v>32980.722442520862</v>
      </c>
      <c r="G51" s="20">
        <f>SUM(G48:G50)</f>
        <v>52501.193209199984</v>
      </c>
    </row>
    <row r="52" spans="1:7">
      <c r="E52" s="3"/>
    </row>
    <row r="55" spans="1:7">
      <c r="E55" s="3"/>
    </row>
    <row r="58" spans="1:7">
      <c r="F58" s="33"/>
    </row>
  </sheetData>
  <phoneticPr fontId="9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5"/>
  <sheetViews>
    <sheetView topLeftCell="H1" zoomScaleNormal="100" workbookViewId="0">
      <selection activeCell="M61" sqref="M61"/>
    </sheetView>
  </sheetViews>
  <sheetFormatPr defaultRowHeight="14.5" outlineLevelRow="2"/>
  <cols>
    <col min="1" max="1" width="3.36328125" bestFit="1" customWidth="1"/>
    <col min="2" max="2" width="8.81640625" bestFit="1" customWidth="1"/>
    <col min="3" max="3" width="10.08984375" bestFit="1" customWidth="1"/>
    <col min="4" max="4" width="6.81640625" bestFit="1" customWidth="1"/>
    <col min="5" max="5" width="7.6328125" bestFit="1" customWidth="1"/>
    <col min="6" max="6" width="24.90625" bestFit="1" customWidth="1"/>
    <col min="7" max="7" width="5.36328125" bestFit="1" customWidth="1"/>
    <col min="8" max="8" width="31.90625" bestFit="1" customWidth="1"/>
    <col min="9" max="9" width="9" bestFit="1" customWidth="1"/>
    <col min="10" max="10" width="10.81640625" bestFit="1" customWidth="1"/>
    <col min="11" max="11" width="6.6328125" bestFit="1" customWidth="1"/>
    <col min="12" max="12" width="4.81640625" bestFit="1" customWidth="1"/>
    <col min="13" max="13" width="116.453125" bestFit="1" customWidth="1"/>
    <col min="14" max="14" width="8.26953125" style="34" bestFit="1" customWidth="1"/>
    <col min="15" max="15" width="8.08984375" bestFit="1" customWidth="1"/>
    <col min="16" max="16" width="26.453125" bestFit="1" customWidth="1"/>
    <col min="17" max="17" width="16.81640625" bestFit="1" customWidth="1"/>
    <col min="18" max="18" width="10.08984375" bestFit="1" customWidth="1"/>
  </cols>
  <sheetData>
    <row r="1" spans="1:18">
      <c r="A1" s="61" t="s">
        <v>43</v>
      </c>
      <c r="B1" s="62" t="s">
        <v>44</v>
      </c>
      <c r="C1" s="63" t="s">
        <v>45</v>
      </c>
      <c r="D1" s="64" t="s">
        <v>46</v>
      </c>
      <c r="E1" s="61" t="s">
        <v>47</v>
      </c>
      <c r="F1" s="61" t="s">
        <v>48</v>
      </c>
      <c r="G1" s="61" t="s">
        <v>87</v>
      </c>
      <c r="H1" s="61" t="s">
        <v>98</v>
      </c>
      <c r="I1" s="61" t="s">
        <v>88</v>
      </c>
      <c r="J1" s="61" t="s">
        <v>89</v>
      </c>
      <c r="K1" s="61" t="s">
        <v>90</v>
      </c>
      <c r="L1" s="61" t="s">
        <v>91</v>
      </c>
      <c r="M1" s="61" t="s">
        <v>49</v>
      </c>
      <c r="N1" s="66" t="s">
        <v>50</v>
      </c>
      <c r="O1" s="61" t="s">
        <v>51</v>
      </c>
      <c r="P1" s="61" t="s">
        <v>92</v>
      </c>
      <c r="Q1" s="61" t="s">
        <v>52</v>
      </c>
      <c r="R1" s="63" t="s">
        <v>93</v>
      </c>
    </row>
    <row r="2" spans="1:18" s="105" customFormat="1" hidden="1" outlineLevel="2">
      <c r="A2" s="109" t="s">
        <v>127</v>
      </c>
      <c r="B2" s="110">
        <v>10759657</v>
      </c>
      <c r="C2" s="111">
        <v>45457</v>
      </c>
      <c r="D2" s="112">
        <v>202403</v>
      </c>
      <c r="E2" s="109" t="s">
        <v>95</v>
      </c>
      <c r="F2" s="109" t="s">
        <v>53</v>
      </c>
      <c r="G2" s="109" t="s">
        <v>128</v>
      </c>
      <c r="H2" s="109" t="s">
        <v>129</v>
      </c>
      <c r="I2" s="109" t="s">
        <v>6</v>
      </c>
      <c r="J2" s="109" t="s">
        <v>130</v>
      </c>
      <c r="K2" s="109" t="s">
        <v>131</v>
      </c>
      <c r="L2" s="109" t="s">
        <v>96</v>
      </c>
      <c r="M2" s="109" t="s">
        <v>143</v>
      </c>
      <c r="N2" s="113">
        <v>0.67</v>
      </c>
      <c r="O2" s="109" t="s">
        <v>94</v>
      </c>
      <c r="P2" s="109" t="s">
        <v>94</v>
      </c>
      <c r="Q2" s="109" t="s">
        <v>94</v>
      </c>
      <c r="R2" s="111">
        <v>45450</v>
      </c>
    </row>
    <row r="3" spans="1:18" s="105" customFormat="1" hidden="1" outlineLevel="2">
      <c r="A3" s="109" t="s">
        <v>127</v>
      </c>
      <c r="B3" s="110">
        <v>10759657</v>
      </c>
      <c r="C3" s="111">
        <v>45457</v>
      </c>
      <c r="D3" s="112">
        <v>202403</v>
      </c>
      <c r="E3" s="109" t="s">
        <v>145</v>
      </c>
      <c r="F3" s="109" t="s">
        <v>146</v>
      </c>
      <c r="G3" s="109" t="s">
        <v>128</v>
      </c>
      <c r="H3" s="109" t="s">
        <v>129</v>
      </c>
      <c r="I3" s="109" t="s">
        <v>6</v>
      </c>
      <c r="J3" s="109" t="s">
        <v>130</v>
      </c>
      <c r="K3" s="109" t="s">
        <v>131</v>
      </c>
      <c r="L3" s="109" t="s">
        <v>147</v>
      </c>
      <c r="M3" s="109" t="s">
        <v>202</v>
      </c>
      <c r="N3" s="113">
        <v>47.7</v>
      </c>
      <c r="O3" s="109" t="s">
        <v>94</v>
      </c>
      <c r="P3" s="109" t="s">
        <v>94</v>
      </c>
      <c r="Q3" s="109" t="s">
        <v>94</v>
      </c>
      <c r="R3" s="111">
        <v>45450</v>
      </c>
    </row>
    <row r="4" spans="1:18" s="105" customFormat="1" hidden="1" outlineLevel="2">
      <c r="A4" s="109" t="s">
        <v>127</v>
      </c>
      <c r="B4" s="110">
        <v>10759657</v>
      </c>
      <c r="C4" s="111">
        <v>45457</v>
      </c>
      <c r="D4" s="112">
        <v>202403</v>
      </c>
      <c r="E4" s="109" t="s">
        <v>132</v>
      </c>
      <c r="F4" s="109" t="s">
        <v>133</v>
      </c>
      <c r="G4" s="109" t="s">
        <v>128</v>
      </c>
      <c r="H4" s="109" t="s">
        <v>129</v>
      </c>
      <c r="I4" s="109" t="s">
        <v>6</v>
      </c>
      <c r="J4" s="109" t="s">
        <v>130</v>
      </c>
      <c r="K4" s="109" t="s">
        <v>131</v>
      </c>
      <c r="L4" s="109" t="s">
        <v>142</v>
      </c>
      <c r="M4" s="109" t="s">
        <v>143</v>
      </c>
      <c r="N4" s="113">
        <v>134</v>
      </c>
      <c r="O4" s="109" t="s">
        <v>94</v>
      </c>
      <c r="P4" s="109" t="s">
        <v>94</v>
      </c>
      <c r="Q4" s="109" t="s">
        <v>94</v>
      </c>
      <c r="R4" s="111">
        <v>45450</v>
      </c>
    </row>
    <row r="5" spans="1:18" s="105" customFormat="1" hidden="1" outlineLevel="2">
      <c r="A5" s="109" t="s">
        <v>127</v>
      </c>
      <c r="B5" s="110">
        <v>10764877</v>
      </c>
      <c r="C5" s="111">
        <v>45519</v>
      </c>
      <c r="D5" s="112">
        <v>202405</v>
      </c>
      <c r="E5" s="109" t="s">
        <v>95</v>
      </c>
      <c r="F5" s="109" t="s">
        <v>53</v>
      </c>
      <c r="G5" s="109" t="s">
        <v>128</v>
      </c>
      <c r="H5" s="109" t="s">
        <v>129</v>
      </c>
      <c r="I5" s="109" t="s">
        <v>6</v>
      </c>
      <c r="J5" s="109" t="s">
        <v>130</v>
      </c>
      <c r="K5" s="109" t="s">
        <v>131</v>
      </c>
      <c r="L5" s="109" t="s">
        <v>96</v>
      </c>
      <c r="M5" s="109" t="s">
        <v>182</v>
      </c>
      <c r="N5" s="113">
        <v>0.67</v>
      </c>
      <c r="O5" s="109" t="s">
        <v>94</v>
      </c>
      <c r="P5" s="109" t="s">
        <v>94</v>
      </c>
      <c r="Q5" s="109" t="s">
        <v>94</v>
      </c>
      <c r="R5" s="111">
        <v>45513</v>
      </c>
    </row>
    <row r="6" spans="1:18" s="105" customFormat="1" hidden="1" outlineLevel="2">
      <c r="A6" s="109" t="s">
        <v>127</v>
      </c>
      <c r="B6" s="110">
        <v>10764877</v>
      </c>
      <c r="C6" s="111">
        <v>45519</v>
      </c>
      <c r="D6" s="112">
        <v>202405</v>
      </c>
      <c r="E6" s="109" t="s">
        <v>145</v>
      </c>
      <c r="F6" s="109" t="s">
        <v>146</v>
      </c>
      <c r="G6" s="109" t="s">
        <v>128</v>
      </c>
      <c r="H6" s="109" t="s">
        <v>129</v>
      </c>
      <c r="I6" s="109" t="s">
        <v>6</v>
      </c>
      <c r="J6" s="109" t="s">
        <v>130</v>
      </c>
      <c r="K6" s="109" t="s">
        <v>131</v>
      </c>
      <c r="L6" s="109" t="s">
        <v>147</v>
      </c>
      <c r="M6" s="109" t="s">
        <v>203</v>
      </c>
      <c r="N6" s="113">
        <v>16.2</v>
      </c>
      <c r="O6" s="109" t="s">
        <v>94</v>
      </c>
      <c r="P6" s="109" t="s">
        <v>94</v>
      </c>
      <c r="Q6" s="109" t="s">
        <v>94</v>
      </c>
      <c r="R6" s="111">
        <v>45513</v>
      </c>
    </row>
    <row r="7" spans="1:18" s="105" customFormat="1" hidden="1" outlineLevel="2">
      <c r="A7" s="109" t="s">
        <v>127</v>
      </c>
      <c r="B7" s="110">
        <v>10764877</v>
      </c>
      <c r="C7" s="111">
        <v>45519</v>
      </c>
      <c r="D7" s="112">
        <v>202405</v>
      </c>
      <c r="E7" s="109" t="s">
        <v>132</v>
      </c>
      <c r="F7" s="109" t="s">
        <v>133</v>
      </c>
      <c r="G7" s="109" t="s">
        <v>128</v>
      </c>
      <c r="H7" s="109" t="s">
        <v>129</v>
      </c>
      <c r="I7" s="109" t="s">
        <v>6</v>
      </c>
      <c r="J7" s="109" t="s">
        <v>130</v>
      </c>
      <c r="K7" s="109" t="s">
        <v>131</v>
      </c>
      <c r="L7" s="109" t="s">
        <v>142</v>
      </c>
      <c r="M7" s="109" t="s">
        <v>182</v>
      </c>
      <c r="N7" s="113">
        <v>134</v>
      </c>
      <c r="O7" s="109" t="s">
        <v>94</v>
      </c>
      <c r="P7" s="109" t="s">
        <v>94</v>
      </c>
      <c r="Q7" s="109" t="s">
        <v>94</v>
      </c>
      <c r="R7" s="111">
        <v>45513</v>
      </c>
    </row>
    <row r="8" spans="1:18" s="105" customFormat="1" outlineLevel="1" collapsed="1">
      <c r="A8" s="109"/>
      <c r="B8" s="110"/>
      <c r="C8" s="111"/>
      <c r="D8" s="112"/>
      <c r="E8" s="109"/>
      <c r="F8" s="109"/>
      <c r="G8" s="109"/>
      <c r="H8" s="109"/>
      <c r="I8" s="114" t="s">
        <v>138</v>
      </c>
      <c r="J8" s="109"/>
      <c r="K8" s="109"/>
      <c r="L8" s="109"/>
      <c r="M8" s="109"/>
      <c r="N8" s="119">
        <f>SUBTOTAL(9,N2:N7)</f>
        <v>333.24</v>
      </c>
      <c r="O8" s="109"/>
      <c r="P8" s="109"/>
      <c r="Q8" s="109"/>
      <c r="R8" s="111"/>
    </row>
    <row r="9" spans="1:18" s="105" customFormat="1" hidden="1" outlineLevel="2">
      <c r="A9" s="109" t="s">
        <v>127</v>
      </c>
      <c r="B9" s="110">
        <v>10759657</v>
      </c>
      <c r="C9" s="111">
        <v>45457</v>
      </c>
      <c r="D9" s="112">
        <v>202403</v>
      </c>
      <c r="E9" s="109" t="s">
        <v>95</v>
      </c>
      <c r="F9" s="109" t="s">
        <v>53</v>
      </c>
      <c r="G9" s="109" t="s">
        <v>128</v>
      </c>
      <c r="H9" s="109" t="s">
        <v>129</v>
      </c>
      <c r="I9" s="109" t="s">
        <v>10</v>
      </c>
      <c r="J9" s="109" t="s">
        <v>130</v>
      </c>
      <c r="K9" s="109" t="s">
        <v>131</v>
      </c>
      <c r="L9" s="109" t="s">
        <v>96</v>
      </c>
      <c r="M9" s="109" t="s">
        <v>183</v>
      </c>
      <c r="N9" s="119">
        <v>0.53</v>
      </c>
      <c r="O9" s="109" t="s">
        <v>94</v>
      </c>
      <c r="P9" s="109" t="s">
        <v>94</v>
      </c>
      <c r="Q9" s="109" t="s">
        <v>94</v>
      </c>
      <c r="R9" s="111">
        <v>45450</v>
      </c>
    </row>
    <row r="10" spans="1:18" s="105" customFormat="1" hidden="1" outlineLevel="2">
      <c r="A10" s="109" t="s">
        <v>127</v>
      </c>
      <c r="B10" s="110">
        <v>10759657</v>
      </c>
      <c r="C10" s="111">
        <v>45457</v>
      </c>
      <c r="D10" s="112">
        <v>202403</v>
      </c>
      <c r="E10" s="109" t="s">
        <v>145</v>
      </c>
      <c r="F10" s="109" t="s">
        <v>146</v>
      </c>
      <c r="G10" s="109" t="s">
        <v>128</v>
      </c>
      <c r="H10" s="109" t="s">
        <v>129</v>
      </c>
      <c r="I10" s="109" t="s">
        <v>10</v>
      </c>
      <c r="J10" s="109" t="s">
        <v>130</v>
      </c>
      <c r="K10" s="109" t="s">
        <v>131</v>
      </c>
      <c r="L10" s="109" t="s">
        <v>147</v>
      </c>
      <c r="M10" s="109" t="s">
        <v>204</v>
      </c>
      <c r="N10" s="119">
        <v>3.6</v>
      </c>
      <c r="O10" s="109" t="s">
        <v>94</v>
      </c>
      <c r="P10" s="109" t="s">
        <v>94</v>
      </c>
      <c r="Q10" s="109" t="s">
        <v>94</v>
      </c>
      <c r="R10" s="111">
        <v>45450</v>
      </c>
    </row>
    <row r="11" spans="1:18" s="105" customFormat="1" hidden="1" outlineLevel="2">
      <c r="A11" s="109" t="s">
        <v>127</v>
      </c>
      <c r="B11" s="110">
        <v>10759657</v>
      </c>
      <c r="C11" s="111">
        <v>45457</v>
      </c>
      <c r="D11" s="112">
        <v>202403</v>
      </c>
      <c r="E11" s="109" t="s">
        <v>132</v>
      </c>
      <c r="F11" s="109" t="s">
        <v>133</v>
      </c>
      <c r="G11" s="109" t="s">
        <v>128</v>
      </c>
      <c r="H11" s="109" t="s">
        <v>129</v>
      </c>
      <c r="I11" s="109" t="s">
        <v>10</v>
      </c>
      <c r="J11" s="109" t="s">
        <v>130</v>
      </c>
      <c r="K11" s="109" t="s">
        <v>131</v>
      </c>
      <c r="L11" s="109" t="s">
        <v>142</v>
      </c>
      <c r="M11" s="109" t="s">
        <v>183</v>
      </c>
      <c r="N11" s="119">
        <v>105</v>
      </c>
      <c r="O11" s="109" t="s">
        <v>94</v>
      </c>
      <c r="P11" s="109" t="s">
        <v>94</v>
      </c>
      <c r="Q11" s="109" t="s">
        <v>94</v>
      </c>
      <c r="R11" s="111">
        <v>45450</v>
      </c>
    </row>
    <row r="12" spans="1:18" s="105" customFormat="1" outlineLevel="1" collapsed="1">
      <c r="A12" s="109"/>
      <c r="B12" s="110"/>
      <c r="C12" s="111"/>
      <c r="D12" s="112"/>
      <c r="E12" s="109"/>
      <c r="F12" s="109"/>
      <c r="G12" s="109"/>
      <c r="H12" s="109"/>
      <c r="I12" s="114" t="s">
        <v>139</v>
      </c>
      <c r="J12" s="109"/>
      <c r="K12" s="109"/>
      <c r="L12" s="109"/>
      <c r="M12" s="109"/>
      <c r="N12" s="119">
        <f>SUBTOTAL(9,N9:N11)</f>
        <v>109.13</v>
      </c>
      <c r="O12" s="109"/>
      <c r="P12" s="109"/>
      <c r="Q12" s="109"/>
      <c r="R12" s="111"/>
    </row>
    <row r="13" spans="1:18" s="105" customFormat="1" hidden="1" outlineLevel="2">
      <c r="A13" s="109" t="s">
        <v>127</v>
      </c>
      <c r="B13" s="110">
        <v>10767074</v>
      </c>
      <c r="C13" s="111">
        <v>45551</v>
      </c>
      <c r="D13" s="112">
        <v>202406</v>
      </c>
      <c r="E13" s="109" t="s">
        <v>95</v>
      </c>
      <c r="F13" s="109" t="s">
        <v>53</v>
      </c>
      <c r="G13" s="109" t="s">
        <v>128</v>
      </c>
      <c r="H13" s="109" t="s">
        <v>129</v>
      </c>
      <c r="I13" s="109" t="s">
        <v>14</v>
      </c>
      <c r="J13" s="109" t="s">
        <v>130</v>
      </c>
      <c r="K13" s="109" t="s">
        <v>131</v>
      </c>
      <c r="L13" s="109" t="s">
        <v>96</v>
      </c>
      <c r="M13" s="109" t="s">
        <v>205</v>
      </c>
      <c r="N13" s="119">
        <v>0.53</v>
      </c>
      <c r="O13" s="109" t="s">
        <v>94</v>
      </c>
      <c r="P13" s="109" t="s">
        <v>94</v>
      </c>
      <c r="Q13" s="109" t="s">
        <v>94</v>
      </c>
      <c r="R13" s="111">
        <v>45545</v>
      </c>
    </row>
    <row r="14" spans="1:18" s="105" customFormat="1" hidden="1" outlineLevel="2">
      <c r="A14" s="109" t="s">
        <v>127</v>
      </c>
      <c r="B14" s="110">
        <v>10767074</v>
      </c>
      <c r="C14" s="111">
        <v>45551</v>
      </c>
      <c r="D14" s="112">
        <v>202406</v>
      </c>
      <c r="E14" s="109" t="s">
        <v>145</v>
      </c>
      <c r="F14" s="109" t="s">
        <v>146</v>
      </c>
      <c r="G14" s="109" t="s">
        <v>128</v>
      </c>
      <c r="H14" s="109" t="s">
        <v>129</v>
      </c>
      <c r="I14" s="109" t="s">
        <v>14</v>
      </c>
      <c r="J14" s="109" t="s">
        <v>130</v>
      </c>
      <c r="K14" s="109" t="s">
        <v>131</v>
      </c>
      <c r="L14" s="109" t="s">
        <v>147</v>
      </c>
      <c r="M14" s="109" t="s">
        <v>206</v>
      </c>
      <c r="N14" s="119">
        <v>15.3</v>
      </c>
      <c r="O14" s="109" t="s">
        <v>94</v>
      </c>
      <c r="P14" s="109" t="s">
        <v>94</v>
      </c>
      <c r="Q14" s="109" t="s">
        <v>94</v>
      </c>
      <c r="R14" s="111">
        <v>45545</v>
      </c>
    </row>
    <row r="15" spans="1:18" s="105" customFormat="1" hidden="1" outlineLevel="2">
      <c r="A15" s="109" t="s">
        <v>127</v>
      </c>
      <c r="B15" s="110">
        <v>10767074</v>
      </c>
      <c r="C15" s="111">
        <v>45551</v>
      </c>
      <c r="D15" s="112">
        <v>202406</v>
      </c>
      <c r="E15" s="109" t="s">
        <v>132</v>
      </c>
      <c r="F15" s="109" t="s">
        <v>133</v>
      </c>
      <c r="G15" s="109" t="s">
        <v>128</v>
      </c>
      <c r="H15" s="109" t="s">
        <v>129</v>
      </c>
      <c r="I15" s="109" t="s">
        <v>14</v>
      </c>
      <c r="J15" s="109" t="s">
        <v>130</v>
      </c>
      <c r="K15" s="109" t="s">
        <v>131</v>
      </c>
      <c r="L15" s="109" t="s">
        <v>142</v>
      </c>
      <c r="M15" s="109" t="s">
        <v>205</v>
      </c>
      <c r="N15" s="119">
        <v>105</v>
      </c>
      <c r="O15" s="109" t="s">
        <v>94</v>
      </c>
      <c r="P15" s="109" t="s">
        <v>94</v>
      </c>
      <c r="Q15" s="109" t="s">
        <v>94</v>
      </c>
      <c r="R15" s="111">
        <v>45545</v>
      </c>
    </row>
    <row r="16" spans="1:18" s="105" customFormat="1" outlineLevel="1" collapsed="1">
      <c r="A16" s="109"/>
      <c r="B16" s="110"/>
      <c r="C16" s="111"/>
      <c r="D16" s="112"/>
      <c r="E16" s="109"/>
      <c r="F16" s="109"/>
      <c r="G16" s="109"/>
      <c r="H16" s="109"/>
      <c r="I16" s="114" t="s">
        <v>194</v>
      </c>
      <c r="J16" s="109"/>
      <c r="K16" s="109"/>
      <c r="L16" s="109"/>
      <c r="M16" s="109"/>
      <c r="N16" s="119">
        <f>SUBTOTAL(9,N13:N15)</f>
        <v>120.83</v>
      </c>
      <c r="O16" s="109"/>
      <c r="P16" s="109"/>
      <c r="Q16" s="109"/>
      <c r="R16" s="111"/>
    </row>
    <row r="17" spans="1:18" s="105" customFormat="1" hidden="1" outlineLevel="2">
      <c r="A17" s="109" t="s">
        <v>127</v>
      </c>
      <c r="B17" s="110">
        <v>10762602</v>
      </c>
      <c r="C17" s="111">
        <v>45488</v>
      </c>
      <c r="D17" s="112">
        <v>202404</v>
      </c>
      <c r="E17" s="109" t="s">
        <v>95</v>
      </c>
      <c r="F17" s="109" t="s">
        <v>53</v>
      </c>
      <c r="G17" s="109" t="s">
        <v>128</v>
      </c>
      <c r="H17" s="109" t="s">
        <v>129</v>
      </c>
      <c r="I17" s="109" t="s">
        <v>18</v>
      </c>
      <c r="J17" s="109" t="s">
        <v>130</v>
      </c>
      <c r="K17" s="109" t="s">
        <v>131</v>
      </c>
      <c r="L17" s="109" t="s">
        <v>96</v>
      </c>
      <c r="M17" s="109" t="s">
        <v>144</v>
      </c>
      <c r="N17" s="119">
        <v>0.57999999999999996</v>
      </c>
      <c r="O17" s="109" t="s">
        <v>94</v>
      </c>
      <c r="P17" s="109" t="s">
        <v>94</v>
      </c>
      <c r="Q17" s="109" t="s">
        <v>94</v>
      </c>
      <c r="R17" s="111">
        <v>45483</v>
      </c>
    </row>
    <row r="18" spans="1:18" s="105" customFormat="1" hidden="1" outlineLevel="2">
      <c r="A18" s="109" t="s">
        <v>127</v>
      </c>
      <c r="B18" s="110">
        <v>10762602</v>
      </c>
      <c r="C18" s="111">
        <v>45488</v>
      </c>
      <c r="D18" s="112">
        <v>202404</v>
      </c>
      <c r="E18" s="109" t="s">
        <v>132</v>
      </c>
      <c r="F18" s="109" t="s">
        <v>133</v>
      </c>
      <c r="G18" s="109" t="s">
        <v>128</v>
      </c>
      <c r="H18" s="109" t="s">
        <v>129</v>
      </c>
      <c r="I18" s="109" t="s">
        <v>18</v>
      </c>
      <c r="J18" s="109" t="s">
        <v>130</v>
      </c>
      <c r="K18" s="109" t="s">
        <v>131</v>
      </c>
      <c r="L18" s="109" t="s">
        <v>134</v>
      </c>
      <c r="M18" s="109" t="s">
        <v>144</v>
      </c>
      <c r="N18" s="119">
        <v>11.25</v>
      </c>
      <c r="O18" s="109" t="s">
        <v>94</v>
      </c>
      <c r="P18" s="109" t="s">
        <v>94</v>
      </c>
      <c r="Q18" s="109" t="s">
        <v>94</v>
      </c>
      <c r="R18" s="111">
        <v>45483</v>
      </c>
    </row>
    <row r="19" spans="1:18" s="105" customFormat="1" hidden="1" outlineLevel="2">
      <c r="A19" s="109" t="s">
        <v>127</v>
      </c>
      <c r="B19" s="110">
        <v>10762602</v>
      </c>
      <c r="C19" s="111">
        <v>45488</v>
      </c>
      <c r="D19" s="112">
        <v>202404</v>
      </c>
      <c r="E19" s="109" t="s">
        <v>132</v>
      </c>
      <c r="F19" s="109" t="s">
        <v>133</v>
      </c>
      <c r="G19" s="109" t="s">
        <v>128</v>
      </c>
      <c r="H19" s="109" t="s">
        <v>129</v>
      </c>
      <c r="I19" s="109" t="s">
        <v>18</v>
      </c>
      <c r="J19" s="109" t="s">
        <v>130</v>
      </c>
      <c r="K19" s="109" t="s">
        <v>131</v>
      </c>
      <c r="L19" s="109" t="s">
        <v>142</v>
      </c>
      <c r="M19" s="109" t="s">
        <v>144</v>
      </c>
      <c r="N19" s="119">
        <v>105</v>
      </c>
      <c r="O19" s="109" t="s">
        <v>94</v>
      </c>
      <c r="P19" s="109" t="s">
        <v>94</v>
      </c>
      <c r="Q19" s="109" t="s">
        <v>94</v>
      </c>
      <c r="R19" s="111">
        <v>45483</v>
      </c>
    </row>
    <row r="20" spans="1:18" s="105" customFormat="1" hidden="1" outlineLevel="2">
      <c r="A20" s="109" t="s">
        <v>127</v>
      </c>
      <c r="B20" s="110">
        <v>10764877</v>
      </c>
      <c r="C20" s="111">
        <v>45519</v>
      </c>
      <c r="D20" s="112">
        <v>202405</v>
      </c>
      <c r="E20" s="109" t="s">
        <v>95</v>
      </c>
      <c r="F20" s="109" t="s">
        <v>53</v>
      </c>
      <c r="G20" s="109" t="s">
        <v>128</v>
      </c>
      <c r="H20" s="109" t="s">
        <v>129</v>
      </c>
      <c r="I20" s="109" t="s">
        <v>18</v>
      </c>
      <c r="J20" s="109" t="s">
        <v>130</v>
      </c>
      <c r="K20" s="109" t="s">
        <v>131</v>
      </c>
      <c r="L20" s="109" t="s">
        <v>96</v>
      </c>
      <c r="M20" s="109" t="s">
        <v>184</v>
      </c>
      <c r="N20" s="119">
        <v>0.53</v>
      </c>
      <c r="O20" s="109" t="s">
        <v>94</v>
      </c>
      <c r="P20" s="109" t="s">
        <v>94</v>
      </c>
      <c r="Q20" s="109" t="s">
        <v>94</v>
      </c>
      <c r="R20" s="111">
        <v>45513</v>
      </c>
    </row>
    <row r="21" spans="1:18" s="105" customFormat="1" hidden="1" outlineLevel="2">
      <c r="A21" s="109" t="s">
        <v>127</v>
      </c>
      <c r="B21" s="110">
        <v>10764877</v>
      </c>
      <c r="C21" s="111">
        <v>45519</v>
      </c>
      <c r="D21" s="112">
        <v>202405</v>
      </c>
      <c r="E21" s="109" t="s">
        <v>145</v>
      </c>
      <c r="F21" s="109" t="s">
        <v>146</v>
      </c>
      <c r="G21" s="109" t="s">
        <v>128</v>
      </c>
      <c r="H21" s="109" t="s">
        <v>129</v>
      </c>
      <c r="I21" s="109" t="s">
        <v>18</v>
      </c>
      <c r="J21" s="109" t="s">
        <v>130</v>
      </c>
      <c r="K21" s="109" t="s">
        <v>131</v>
      </c>
      <c r="L21" s="109" t="s">
        <v>147</v>
      </c>
      <c r="M21" s="109" t="s">
        <v>207</v>
      </c>
      <c r="N21" s="119">
        <v>66.88</v>
      </c>
      <c r="O21" s="109" t="s">
        <v>94</v>
      </c>
      <c r="P21" s="109" t="s">
        <v>94</v>
      </c>
      <c r="Q21" s="109" t="s">
        <v>94</v>
      </c>
      <c r="R21" s="111">
        <v>45513</v>
      </c>
    </row>
    <row r="22" spans="1:18" s="105" customFormat="1" hidden="1" outlineLevel="2">
      <c r="A22" s="109" t="s">
        <v>127</v>
      </c>
      <c r="B22" s="110">
        <v>10764877</v>
      </c>
      <c r="C22" s="111">
        <v>45519</v>
      </c>
      <c r="D22" s="112">
        <v>202405</v>
      </c>
      <c r="E22" s="109" t="s">
        <v>132</v>
      </c>
      <c r="F22" s="109" t="s">
        <v>133</v>
      </c>
      <c r="G22" s="109" t="s">
        <v>128</v>
      </c>
      <c r="H22" s="109" t="s">
        <v>129</v>
      </c>
      <c r="I22" s="109" t="s">
        <v>18</v>
      </c>
      <c r="J22" s="109" t="s">
        <v>130</v>
      </c>
      <c r="K22" s="109" t="s">
        <v>131</v>
      </c>
      <c r="L22" s="109" t="s">
        <v>142</v>
      </c>
      <c r="M22" s="109" t="s">
        <v>184</v>
      </c>
      <c r="N22" s="119">
        <v>105</v>
      </c>
      <c r="O22" s="109" t="s">
        <v>94</v>
      </c>
      <c r="P22" s="109" t="s">
        <v>94</v>
      </c>
      <c r="Q22" s="109" t="s">
        <v>94</v>
      </c>
      <c r="R22" s="111">
        <v>45513</v>
      </c>
    </row>
    <row r="23" spans="1:18" s="105" customFormat="1" hidden="1" outlineLevel="2">
      <c r="A23" s="109" t="s">
        <v>127</v>
      </c>
      <c r="B23" s="110">
        <v>10767074</v>
      </c>
      <c r="C23" s="111">
        <v>45551</v>
      </c>
      <c r="D23" s="112">
        <v>202406</v>
      </c>
      <c r="E23" s="109" t="s">
        <v>95</v>
      </c>
      <c r="F23" s="109" t="s">
        <v>53</v>
      </c>
      <c r="G23" s="109" t="s">
        <v>128</v>
      </c>
      <c r="H23" s="109" t="s">
        <v>129</v>
      </c>
      <c r="I23" s="109" t="s">
        <v>18</v>
      </c>
      <c r="J23" s="109" t="s">
        <v>130</v>
      </c>
      <c r="K23" s="109" t="s">
        <v>131</v>
      </c>
      <c r="L23" s="109" t="s">
        <v>96</v>
      </c>
      <c r="M23" s="109" t="s">
        <v>208</v>
      </c>
      <c r="N23" s="119">
        <v>0.57999999999999996</v>
      </c>
      <c r="O23" s="109" t="s">
        <v>94</v>
      </c>
      <c r="P23" s="109" t="s">
        <v>94</v>
      </c>
      <c r="Q23" s="109" t="s">
        <v>94</v>
      </c>
      <c r="R23" s="111">
        <v>45545</v>
      </c>
    </row>
    <row r="24" spans="1:18" hidden="1" outlineLevel="2">
      <c r="A24" s="109" t="s">
        <v>127</v>
      </c>
      <c r="B24" s="110">
        <v>10767074</v>
      </c>
      <c r="C24" s="111">
        <v>45551</v>
      </c>
      <c r="D24" s="112">
        <v>202406</v>
      </c>
      <c r="E24" s="109" t="s">
        <v>132</v>
      </c>
      <c r="F24" s="109" t="s">
        <v>133</v>
      </c>
      <c r="G24" s="109" t="s">
        <v>128</v>
      </c>
      <c r="H24" s="109" t="s">
        <v>129</v>
      </c>
      <c r="I24" s="109" t="s">
        <v>18</v>
      </c>
      <c r="J24" s="109" t="s">
        <v>130</v>
      </c>
      <c r="K24" s="109" t="s">
        <v>131</v>
      </c>
      <c r="L24" s="109" t="s">
        <v>134</v>
      </c>
      <c r="M24" s="109" t="s">
        <v>208</v>
      </c>
      <c r="N24" s="119">
        <v>11.88</v>
      </c>
      <c r="O24" s="109" t="s">
        <v>94</v>
      </c>
      <c r="P24" s="109" t="s">
        <v>94</v>
      </c>
      <c r="Q24" s="109" t="s">
        <v>94</v>
      </c>
      <c r="R24" s="111">
        <v>45545</v>
      </c>
    </row>
    <row r="25" spans="1:18" hidden="1" outlineLevel="2">
      <c r="A25" s="109" t="s">
        <v>127</v>
      </c>
      <c r="B25" s="110">
        <v>10767074</v>
      </c>
      <c r="C25" s="111">
        <v>45551</v>
      </c>
      <c r="D25" s="112">
        <v>202406</v>
      </c>
      <c r="E25" s="109" t="s">
        <v>132</v>
      </c>
      <c r="F25" s="109" t="s">
        <v>133</v>
      </c>
      <c r="G25" s="109" t="s">
        <v>128</v>
      </c>
      <c r="H25" s="109" t="s">
        <v>129</v>
      </c>
      <c r="I25" s="109" t="s">
        <v>18</v>
      </c>
      <c r="J25" s="109" t="s">
        <v>130</v>
      </c>
      <c r="K25" s="109" t="s">
        <v>131</v>
      </c>
      <c r="L25" s="109" t="s">
        <v>142</v>
      </c>
      <c r="M25" s="109" t="s">
        <v>208</v>
      </c>
      <c r="N25" s="119">
        <v>105</v>
      </c>
      <c r="O25" s="109" t="s">
        <v>94</v>
      </c>
      <c r="P25" s="109" t="s">
        <v>94</v>
      </c>
      <c r="Q25" s="109" t="s">
        <v>94</v>
      </c>
      <c r="R25" s="111">
        <v>45545</v>
      </c>
    </row>
    <row r="26" spans="1:18" outlineLevel="1" collapsed="1">
      <c r="A26" s="109"/>
      <c r="B26" s="110"/>
      <c r="C26" s="111"/>
      <c r="D26" s="112"/>
      <c r="E26" s="109"/>
      <c r="F26" s="109"/>
      <c r="G26" s="109"/>
      <c r="H26" s="109"/>
      <c r="I26" s="114" t="s">
        <v>140</v>
      </c>
      <c r="J26" s="109"/>
      <c r="K26" s="109"/>
      <c r="L26" s="109"/>
      <c r="M26" s="109"/>
      <c r="N26" s="119">
        <f>SUBTOTAL(9,N17:N25)</f>
        <v>406.7</v>
      </c>
      <c r="O26" s="109"/>
      <c r="P26" s="109"/>
      <c r="Q26" s="109"/>
      <c r="R26" s="111"/>
    </row>
    <row r="27" spans="1:18" hidden="1" outlineLevel="2">
      <c r="A27" s="109" t="s">
        <v>127</v>
      </c>
      <c r="B27" s="110">
        <v>10767074</v>
      </c>
      <c r="C27" s="111">
        <v>45551</v>
      </c>
      <c r="D27" s="112">
        <v>202406</v>
      </c>
      <c r="E27" s="109" t="s">
        <v>95</v>
      </c>
      <c r="F27" s="109" t="s">
        <v>53</v>
      </c>
      <c r="G27" s="109" t="s">
        <v>128</v>
      </c>
      <c r="H27" s="109" t="s">
        <v>129</v>
      </c>
      <c r="I27" s="109" t="s">
        <v>20</v>
      </c>
      <c r="J27" s="109" t="s">
        <v>130</v>
      </c>
      <c r="K27" s="109" t="s">
        <v>131</v>
      </c>
      <c r="L27" s="109" t="s">
        <v>96</v>
      </c>
      <c r="M27" s="109" t="s">
        <v>209</v>
      </c>
      <c r="N27" s="119">
        <v>1.05</v>
      </c>
      <c r="O27" s="109" t="s">
        <v>94</v>
      </c>
      <c r="P27" s="109" t="s">
        <v>94</v>
      </c>
      <c r="Q27" s="109" t="s">
        <v>94</v>
      </c>
      <c r="R27" s="111">
        <v>45545</v>
      </c>
    </row>
    <row r="28" spans="1:18" hidden="1" outlineLevel="2">
      <c r="A28" s="109" t="s">
        <v>127</v>
      </c>
      <c r="B28" s="110">
        <v>10767074</v>
      </c>
      <c r="C28" s="111">
        <v>45551</v>
      </c>
      <c r="D28" s="112">
        <v>202406</v>
      </c>
      <c r="E28" s="109" t="s">
        <v>145</v>
      </c>
      <c r="F28" s="109" t="s">
        <v>146</v>
      </c>
      <c r="G28" s="109" t="s">
        <v>128</v>
      </c>
      <c r="H28" s="109" t="s">
        <v>129</v>
      </c>
      <c r="I28" s="109" t="s">
        <v>20</v>
      </c>
      <c r="J28" s="109" t="s">
        <v>130</v>
      </c>
      <c r="K28" s="109" t="s">
        <v>131</v>
      </c>
      <c r="L28" s="109" t="s">
        <v>147</v>
      </c>
      <c r="M28" s="109" t="s">
        <v>210</v>
      </c>
      <c r="N28" s="119">
        <v>108</v>
      </c>
      <c r="O28" s="109" t="s">
        <v>94</v>
      </c>
      <c r="P28" s="109" t="s">
        <v>94</v>
      </c>
      <c r="Q28" s="109" t="s">
        <v>94</v>
      </c>
      <c r="R28" s="111">
        <v>45545</v>
      </c>
    </row>
    <row r="29" spans="1:18" hidden="1" outlineLevel="2">
      <c r="A29" s="109" t="s">
        <v>127</v>
      </c>
      <c r="B29" s="110">
        <v>10767074</v>
      </c>
      <c r="C29" s="111">
        <v>45551</v>
      </c>
      <c r="D29" s="112">
        <v>202406</v>
      </c>
      <c r="E29" s="109" t="s">
        <v>132</v>
      </c>
      <c r="F29" s="109" t="s">
        <v>133</v>
      </c>
      <c r="G29" s="109" t="s">
        <v>128</v>
      </c>
      <c r="H29" s="109" t="s">
        <v>129</v>
      </c>
      <c r="I29" s="109" t="s">
        <v>20</v>
      </c>
      <c r="J29" s="109" t="s">
        <v>130</v>
      </c>
      <c r="K29" s="109" t="s">
        <v>131</v>
      </c>
      <c r="L29" s="109" t="s">
        <v>142</v>
      </c>
      <c r="M29" s="109" t="s">
        <v>209</v>
      </c>
      <c r="N29" s="119">
        <v>210</v>
      </c>
      <c r="O29" s="109" t="s">
        <v>94</v>
      </c>
      <c r="P29" s="109" t="s">
        <v>94</v>
      </c>
      <c r="Q29" s="109" t="s">
        <v>94</v>
      </c>
      <c r="R29" s="111">
        <v>45545</v>
      </c>
    </row>
    <row r="30" spans="1:18" outlineLevel="1" collapsed="1">
      <c r="A30" s="109"/>
      <c r="B30" s="110"/>
      <c r="C30" s="111"/>
      <c r="D30" s="112"/>
      <c r="E30" s="109"/>
      <c r="F30" s="109"/>
      <c r="G30" s="109"/>
      <c r="H30" s="109"/>
      <c r="I30" s="114" t="s">
        <v>195</v>
      </c>
      <c r="J30" s="109"/>
      <c r="K30" s="109"/>
      <c r="L30" s="109"/>
      <c r="M30" s="109"/>
      <c r="N30" s="119">
        <f>SUBTOTAL(9,N27:N29)</f>
        <v>319.05</v>
      </c>
      <c r="O30" s="109"/>
      <c r="P30" s="109"/>
      <c r="Q30" s="109"/>
      <c r="R30" s="111"/>
    </row>
    <row r="31" spans="1:18" hidden="1" outlineLevel="2">
      <c r="A31" s="109" t="s">
        <v>127</v>
      </c>
      <c r="B31" s="110">
        <v>10767074</v>
      </c>
      <c r="C31" s="111">
        <v>45551</v>
      </c>
      <c r="D31" s="112">
        <v>202406</v>
      </c>
      <c r="E31" s="109" t="s">
        <v>95</v>
      </c>
      <c r="F31" s="109" t="s">
        <v>53</v>
      </c>
      <c r="G31" s="109" t="s">
        <v>128</v>
      </c>
      <c r="H31" s="109" t="s">
        <v>129</v>
      </c>
      <c r="I31" s="109" t="s">
        <v>21</v>
      </c>
      <c r="J31" s="109" t="s">
        <v>130</v>
      </c>
      <c r="K31" s="109" t="s">
        <v>131</v>
      </c>
      <c r="L31" s="109" t="s">
        <v>96</v>
      </c>
      <c r="M31" s="109" t="s">
        <v>211</v>
      </c>
      <c r="N31" s="119">
        <v>0.53</v>
      </c>
      <c r="O31" s="109" t="s">
        <v>94</v>
      </c>
      <c r="P31" s="109" t="s">
        <v>94</v>
      </c>
      <c r="Q31" s="109" t="s">
        <v>94</v>
      </c>
      <c r="R31" s="111">
        <v>45545</v>
      </c>
    </row>
    <row r="32" spans="1:18" hidden="1" outlineLevel="2">
      <c r="A32" s="109" t="s">
        <v>127</v>
      </c>
      <c r="B32" s="110">
        <v>10767074</v>
      </c>
      <c r="C32" s="111">
        <v>45551</v>
      </c>
      <c r="D32" s="112">
        <v>202406</v>
      </c>
      <c r="E32" s="109" t="s">
        <v>145</v>
      </c>
      <c r="F32" s="109" t="s">
        <v>146</v>
      </c>
      <c r="G32" s="109" t="s">
        <v>128</v>
      </c>
      <c r="H32" s="109" t="s">
        <v>129</v>
      </c>
      <c r="I32" s="109" t="s">
        <v>21</v>
      </c>
      <c r="J32" s="109" t="s">
        <v>130</v>
      </c>
      <c r="K32" s="109" t="s">
        <v>131</v>
      </c>
      <c r="L32" s="109" t="s">
        <v>147</v>
      </c>
      <c r="M32" s="109" t="s">
        <v>212</v>
      </c>
      <c r="N32" s="119">
        <v>13.5</v>
      </c>
      <c r="O32" s="109" t="s">
        <v>94</v>
      </c>
      <c r="P32" s="109" t="s">
        <v>94</v>
      </c>
      <c r="Q32" s="109" t="s">
        <v>94</v>
      </c>
      <c r="R32" s="111">
        <v>45545</v>
      </c>
    </row>
    <row r="33" spans="1:18" hidden="1" outlineLevel="2">
      <c r="A33" s="109" t="s">
        <v>127</v>
      </c>
      <c r="B33" s="110">
        <v>10767074</v>
      </c>
      <c r="C33" s="111">
        <v>45551</v>
      </c>
      <c r="D33" s="112">
        <v>202406</v>
      </c>
      <c r="E33" s="109" t="s">
        <v>132</v>
      </c>
      <c r="F33" s="109" t="s">
        <v>133</v>
      </c>
      <c r="G33" s="109" t="s">
        <v>128</v>
      </c>
      <c r="H33" s="109" t="s">
        <v>129</v>
      </c>
      <c r="I33" s="109" t="s">
        <v>21</v>
      </c>
      <c r="J33" s="109" t="s">
        <v>130</v>
      </c>
      <c r="K33" s="109" t="s">
        <v>131</v>
      </c>
      <c r="L33" s="109" t="s">
        <v>142</v>
      </c>
      <c r="M33" s="109" t="s">
        <v>211</v>
      </c>
      <c r="N33" s="119">
        <v>105</v>
      </c>
      <c r="O33" s="109" t="s">
        <v>94</v>
      </c>
      <c r="P33" s="109" t="s">
        <v>94</v>
      </c>
      <c r="Q33" s="109" t="s">
        <v>94</v>
      </c>
      <c r="R33" s="111">
        <v>45545</v>
      </c>
    </row>
    <row r="34" spans="1:18" outlineLevel="1" collapsed="1">
      <c r="A34" s="109"/>
      <c r="B34" s="110"/>
      <c r="C34" s="111"/>
      <c r="D34" s="112"/>
      <c r="E34" s="109"/>
      <c r="F34" s="109"/>
      <c r="G34" s="109"/>
      <c r="H34" s="109"/>
      <c r="I34" s="114" t="s">
        <v>196</v>
      </c>
      <c r="J34" s="109"/>
      <c r="K34" s="109"/>
      <c r="L34" s="109"/>
      <c r="M34" s="109"/>
      <c r="N34" s="119">
        <f>SUBTOTAL(9,N31:N33)</f>
        <v>119.03</v>
      </c>
      <c r="O34" s="109"/>
      <c r="P34" s="109"/>
      <c r="Q34" s="109"/>
      <c r="R34" s="111"/>
    </row>
    <row r="35" spans="1:18" hidden="1" outlineLevel="2">
      <c r="A35" s="109" t="s">
        <v>127</v>
      </c>
      <c r="B35" s="110">
        <v>10759657</v>
      </c>
      <c r="C35" s="111">
        <v>45457</v>
      </c>
      <c r="D35" s="112">
        <v>202403</v>
      </c>
      <c r="E35" s="109" t="s">
        <v>95</v>
      </c>
      <c r="F35" s="109" t="s">
        <v>53</v>
      </c>
      <c r="G35" s="109" t="s">
        <v>128</v>
      </c>
      <c r="H35" s="109" t="s">
        <v>129</v>
      </c>
      <c r="I35" s="109" t="s">
        <v>166</v>
      </c>
      <c r="J35" s="109" t="s">
        <v>130</v>
      </c>
      <c r="K35" s="109" t="s">
        <v>131</v>
      </c>
      <c r="L35" s="109" t="s">
        <v>96</v>
      </c>
      <c r="M35" s="109" t="s">
        <v>185</v>
      </c>
      <c r="N35" s="119">
        <v>0.53</v>
      </c>
      <c r="O35" s="109" t="s">
        <v>94</v>
      </c>
      <c r="P35" s="109" t="s">
        <v>94</v>
      </c>
      <c r="Q35" s="109" t="s">
        <v>94</v>
      </c>
      <c r="R35" s="111">
        <v>45450</v>
      </c>
    </row>
    <row r="36" spans="1:18" hidden="1" outlineLevel="2">
      <c r="A36" s="109" t="s">
        <v>127</v>
      </c>
      <c r="B36" s="110">
        <v>10759657</v>
      </c>
      <c r="C36" s="111">
        <v>45457</v>
      </c>
      <c r="D36" s="112">
        <v>202403</v>
      </c>
      <c r="E36" s="109" t="s">
        <v>145</v>
      </c>
      <c r="F36" s="109" t="s">
        <v>146</v>
      </c>
      <c r="G36" s="109" t="s">
        <v>128</v>
      </c>
      <c r="H36" s="109" t="s">
        <v>129</v>
      </c>
      <c r="I36" s="109" t="s">
        <v>166</v>
      </c>
      <c r="J36" s="109" t="s">
        <v>130</v>
      </c>
      <c r="K36" s="109" t="s">
        <v>131</v>
      </c>
      <c r="L36" s="109" t="s">
        <v>147</v>
      </c>
      <c r="M36" s="109" t="s">
        <v>213</v>
      </c>
      <c r="N36" s="119">
        <v>30.6</v>
      </c>
      <c r="O36" s="109" t="s">
        <v>94</v>
      </c>
      <c r="P36" s="109" t="s">
        <v>94</v>
      </c>
      <c r="Q36" s="109" t="s">
        <v>94</v>
      </c>
      <c r="R36" s="111">
        <v>45450</v>
      </c>
    </row>
    <row r="37" spans="1:18" hidden="1" outlineLevel="2">
      <c r="A37" s="109" t="s">
        <v>127</v>
      </c>
      <c r="B37" s="110">
        <v>10759657</v>
      </c>
      <c r="C37" s="111">
        <v>45457</v>
      </c>
      <c r="D37" s="112">
        <v>202403</v>
      </c>
      <c r="E37" s="109" t="s">
        <v>132</v>
      </c>
      <c r="F37" s="109" t="s">
        <v>133</v>
      </c>
      <c r="G37" s="109" t="s">
        <v>128</v>
      </c>
      <c r="H37" s="109" t="s">
        <v>129</v>
      </c>
      <c r="I37" s="109" t="s">
        <v>166</v>
      </c>
      <c r="J37" s="109" t="s">
        <v>130</v>
      </c>
      <c r="K37" s="109" t="s">
        <v>131</v>
      </c>
      <c r="L37" s="109" t="s">
        <v>142</v>
      </c>
      <c r="M37" s="109" t="s">
        <v>185</v>
      </c>
      <c r="N37" s="119">
        <v>105</v>
      </c>
      <c r="O37" s="109" t="s">
        <v>94</v>
      </c>
      <c r="P37" s="109" t="s">
        <v>94</v>
      </c>
      <c r="Q37" s="109" t="s">
        <v>94</v>
      </c>
      <c r="R37" s="111">
        <v>45450</v>
      </c>
    </row>
    <row r="38" spans="1:18" hidden="1" outlineLevel="2">
      <c r="A38" s="109" t="s">
        <v>127</v>
      </c>
      <c r="B38" s="110">
        <v>10764877</v>
      </c>
      <c r="C38" s="111">
        <v>45519</v>
      </c>
      <c r="D38" s="112">
        <v>202405</v>
      </c>
      <c r="E38" s="109" t="s">
        <v>95</v>
      </c>
      <c r="F38" s="109" t="s">
        <v>53</v>
      </c>
      <c r="G38" s="109" t="s">
        <v>128</v>
      </c>
      <c r="H38" s="109" t="s">
        <v>129</v>
      </c>
      <c r="I38" s="109" t="s">
        <v>166</v>
      </c>
      <c r="J38" s="109" t="s">
        <v>130</v>
      </c>
      <c r="K38" s="109" t="s">
        <v>131</v>
      </c>
      <c r="L38" s="109" t="s">
        <v>96</v>
      </c>
      <c r="M38" s="109" t="s">
        <v>186</v>
      </c>
      <c r="N38" s="119">
        <v>0.53</v>
      </c>
      <c r="O38" s="109" t="s">
        <v>94</v>
      </c>
      <c r="P38" s="109" t="s">
        <v>94</v>
      </c>
      <c r="Q38" s="109" t="s">
        <v>94</v>
      </c>
      <c r="R38" s="111">
        <v>45513</v>
      </c>
    </row>
    <row r="39" spans="1:18" hidden="1" outlineLevel="2">
      <c r="A39" s="109" t="s">
        <v>127</v>
      </c>
      <c r="B39" s="110">
        <v>10764877</v>
      </c>
      <c r="C39" s="111">
        <v>45519</v>
      </c>
      <c r="D39" s="112">
        <v>202405</v>
      </c>
      <c r="E39" s="109" t="s">
        <v>145</v>
      </c>
      <c r="F39" s="109" t="s">
        <v>146</v>
      </c>
      <c r="G39" s="109" t="s">
        <v>128</v>
      </c>
      <c r="H39" s="109" t="s">
        <v>129</v>
      </c>
      <c r="I39" s="109" t="s">
        <v>166</v>
      </c>
      <c r="J39" s="109" t="s">
        <v>130</v>
      </c>
      <c r="K39" s="109" t="s">
        <v>131</v>
      </c>
      <c r="L39" s="109" t="s">
        <v>147</v>
      </c>
      <c r="M39" s="109" t="s">
        <v>214</v>
      </c>
      <c r="N39" s="119">
        <v>51.3</v>
      </c>
      <c r="O39" s="109" t="s">
        <v>94</v>
      </c>
      <c r="P39" s="109" t="s">
        <v>94</v>
      </c>
      <c r="Q39" s="109" t="s">
        <v>94</v>
      </c>
      <c r="R39" s="111">
        <v>45513</v>
      </c>
    </row>
    <row r="40" spans="1:18" hidden="1" outlineLevel="2">
      <c r="A40" s="109" t="s">
        <v>127</v>
      </c>
      <c r="B40" s="110">
        <v>10764877</v>
      </c>
      <c r="C40" s="111">
        <v>45519</v>
      </c>
      <c r="D40" s="112">
        <v>202405</v>
      </c>
      <c r="E40" s="109" t="s">
        <v>132</v>
      </c>
      <c r="F40" s="109" t="s">
        <v>133</v>
      </c>
      <c r="G40" s="109" t="s">
        <v>128</v>
      </c>
      <c r="H40" s="109" t="s">
        <v>129</v>
      </c>
      <c r="I40" s="109" t="s">
        <v>166</v>
      </c>
      <c r="J40" s="109" t="s">
        <v>130</v>
      </c>
      <c r="K40" s="109" t="s">
        <v>131</v>
      </c>
      <c r="L40" s="109" t="s">
        <v>142</v>
      </c>
      <c r="M40" s="109" t="s">
        <v>186</v>
      </c>
      <c r="N40" s="119">
        <v>105</v>
      </c>
      <c r="O40" s="109" t="s">
        <v>94</v>
      </c>
      <c r="P40" s="109" t="s">
        <v>94</v>
      </c>
      <c r="Q40" s="109" t="s">
        <v>94</v>
      </c>
      <c r="R40" s="111">
        <v>45513</v>
      </c>
    </row>
    <row r="41" spans="1:18" outlineLevel="1" collapsed="1">
      <c r="A41" s="109"/>
      <c r="B41" s="110"/>
      <c r="C41" s="111"/>
      <c r="D41" s="112"/>
      <c r="E41" s="109"/>
      <c r="F41" s="109"/>
      <c r="G41" s="109"/>
      <c r="H41" s="109"/>
      <c r="I41" s="114" t="s">
        <v>197</v>
      </c>
      <c r="J41" s="109"/>
      <c r="K41" s="109"/>
      <c r="L41" s="109"/>
      <c r="M41" s="109"/>
      <c r="N41" s="119">
        <f>SUBTOTAL(9,N35:N40)</f>
        <v>292.95999999999998</v>
      </c>
      <c r="O41" s="109"/>
      <c r="P41" s="109"/>
      <c r="Q41" s="109"/>
      <c r="R41" s="111"/>
    </row>
    <row r="42" spans="1:18" hidden="1" outlineLevel="2">
      <c r="A42" s="109" t="s">
        <v>127</v>
      </c>
      <c r="B42" s="110">
        <v>10759657</v>
      </c>
      <c r="C42" s="111">
        <v>45457</v>
      </c>
      <c r="D42" s="112">
        <v>202403</v>
      </c>
      <c r="E42" s="109" t="s">
        <v>95</v>
      </c>
      <c r="F42" s="109" t="s">
        <v>53</v>
      </c>
      <c r="G42" s="109" t="s">
        <v>128</v>
      </c>
      <c r="H42" s="109" t="s">
        <v>129</v>
      </c>
      <c r="I42" s="109" t="s">
        <v>148</v>
      </c>
      <c r="J42" s="109" t="s">
        <v>130</v>
      </c>
      <c r="K42" s="109" t="s">
        <v>131</v>
      </c>
      <c r="L42" s="109" t="s">
        <v>96</v>
      </c>
      <c r="M42" s="109" t="s">
        <v>187</v>
      </c>
      <c r="N42" s="119">
        <v>0.53</v>
      </c>
      <c r="O42" s="109" t="s">
        <v>94</v>
      </c>
      <c r="P42" s="109" t="s">
        <v>94</v>
      </c>
      <c r="Q42" s="109" t="s">
        <v>94</v>
      </c>
      <c r="R42" s="111">
        <v>45450</v>
      </c>
    </row>
    <row r="43" spans="1:18" hidden="1" outlineLevel="2">
      <c r="A43" s="109" t="s">
        <v>127</v>
      </c>
      <c r="B43" s="110">
        <v>10759657</v>
      </c>
      <c r="C43" s="111">
        <v>45457</v>
      </c>
      <c r="D43" s="112">
        <v>202403</v>
      </c>
      <c r="E43" s="109" t="s">
        <v>145</v>
      </c>
      <c r="F43" s="109" t="s">
        <v>146</v>
      </c>
      <c r="G43" s="109" t="s">
        <v>128</v>
      </c>
      <c r="H43" s="109" t="s">
        <v>129</v>
      </c>
      <c r="I43" s="109" t="s">
        <v>148</v>
      </c>
      <c r="J43" s="109" t="s">
        <v>130</v>
      </c>
      <c r="K43" s="109" t="s">
        <v>131</v>
      </c>
      <c r="L43" s="109" t="s">
        <v>147</v>
      </c>
      <c r="M43" s="109" t="s">
        <v>188</v>
      </c>
      <c r="N43" s="119">
        <v>27.9</v>
      </c>
      <c r="O43" s="109" t="s">
        <v>94</v>
      </c>
      <c r="P43" s="109" t="s">
        <v>94</v>
      </c>
      <c r="Q43" s="109" t="s">
        <v>94</v>
      </c>
      <c r="R43" s="111">
        <v>45450</v>
      </c>
    </row>
    <row r="44" spans="1:18" hidden="1" outlineLevel="2">
      <c r="A44" s="109" t="s">
        <v>127</v>
      </c>
      <c r="B44" s="110">
        <v>10759657</v>
      </c>
      <c r="C44" s="111">
        <v>45457</v>
      </c>
      <c r="D44" s="112">
        <v>202403</v>
      </c>
      <c r="E44" s="109" t="s">
        <v>132</v>
      </c>
      <c r="F44" s="109" t="s">
        <v>133</v>
      </c>
      <c r="G44" s="109" t="s">
        <v>128</v>
      </c>
      <c r="H44" s="109" t="s">
        <v>129</v>
      </c>
      <c r="I44" s="109" t="s">
        <v>148</v>
      </c>
      <c r="J44" s="109" t="s">
        <v>130</v>
      </c>
      <c r="K44" s="109" t="s">
        <v>131</v>
      </c>
      <c r="L44" s="109" t="s">
        <v>142</v>
      </c>
      <c r="M44" s="109" t="s">
        <v>187</v>
      </c>
      <c r="N44" s="119">
        <v>105</v>
      </c>
      <c r="O44" s="109" t="s">
        <v>94</v>
      </c>
      <c r="P44" s="109" t="s">
        <v>94</v>
      </c>
      <c r="Q44" s="109" t="s">
        <v>94</v>
      </c>
      <c r="R44" s="111">
        <v>45450</v>
      </c>
    </row>
    <row r="45" spans="1:18" hidden="1" outlineLevel="2">
      <c r="A45" s="109" t="s">
        <v>127</v>
      </c>
      <c r="B45" s="110">
        <v>10764877</v>
      </c>
      <c r="C45" s="111">
        <v>45519</v>
      </c>
      <c r="D45" s="112">
        <v>202405</v>
      </c>
      <c r="E45" s="109" t="s">
        <v>95</v>
      </c>
      <c r="F45" s="109" t="s">
        <v>53</v>
      </c>
      <c r="G45" s="109" t="s">
        <v>128</v>
      </c>
      <c r="H45" s="109" t="s">
        <v>129</v>
      </c>
      <c r="I45" s="109" t="s">
        <v>148</v>
      </c>
      <c r="J45" s="109" t="s">
        <v>130</v>
      </c>
      <c r="K45" s="109" t="s">
        <v>131</v>
      </c>
      <c r="L45" s="109" t="s">
        <v>96</v>
      </c>
      <c r="M45" s="109" t="s">
        <v>189</v>
      </c>
      <c r="N45" s="119">
        <v>0.53</v>
      </c>
      <c r="O45" s="109" t="s">
        <v>94</v>
      </c>
      <c r="P45" s="109" t="s">
        <v>94</v>
      </c>
      <c r="Q45" s="109" t="s">
        <v>94</v>
      </c>
      <c r="R45" s="111">
        <v>45513</v>
      </c>
    </row>
    <row r="46" spans="1:18" hidden="1" outlineLevel="2">
      <c r="A46" s="109" t="s">
        <v>127</v>
      </c>
      <c r="B46" s="110">
        <v>10764877</v>
      </c>
      <c r="C46" s="111">
        <v>45519</v>
      </c>
      <c r="D46" s="112">
        <v>202405</v>
      </c>
      <c r="E46" s="109" t="s">
        <v>145</v>
      </c>
      <c r="F46" s="109" t="s">
        <v>146</v>
      </c>
      <c r="G46" s="109" t="s">
        <v>128</v>
      </c>
      <c r="H46" s="109" t="s">
        <v>129</v>
      </c>
      <c r="I46" s="109" t="s">
        <v>148</v>
      </c>
      <c r="J46" s="109" t="s">
        <v>130</v>
      </c>
      <c r="K46" s="109" t="s">
        <v>131</v>
      </c>
      <c r="L46" s="109" t="s">
        <v>147</v>
      </c>
      <c r="M46" s="109" t="s">
        <v>215</v>
      </c>
      <c r="N46" s="119">
        <v>57.6</v>
      </c>
      <c r="O46" s="109" t="s">
        <v>94</v>
      </c>
      <c r="P46" s="109" t="s">
        <v>94</v>
      </c>
      <c r="Q46" s="109" t="s">
        <v>94</v>
      </c>
      <c r="R46" s="111">
        <v>45513</v>
      </c>
    </row>
    <row r="47" spans="1:18" hidden="1" outlineLevel="2">
      <c r="A47" s="109" t="s">
        <v>127</v>
      </c>
      <c r="B47" s="110">
        <v>10764877</v>
      </c>
      <c r="C47" s="111">
        <v>45519</v>
      </c>
      <c r="D47" s="112">
        <v>202405</v>
      </c>
      <c r="E47" s="109" t="s">
        <v>132</v>
      </c>
      <c r="F47" s="109" t="s">
        <v>133</v>
      </c>
      <c r="G47" s="109" t="s">
        <v>128</v>
      </c>
      <c r="H47" s="109" t="s">
        <v>129</v>
      </c>
      <c r="I47" s="109" t="s">
        <v>148</v>
      </c>
      <c r="J47" s="109" t="s">
        <v>130</v>
      </c>
      <c r="K47" s="109" t="s">
        <v>131</v>
      </c>
      <c r="L47" s="109" t="s">
        <v>142</v>
      </c>
      <c r="M47" s="109" t="s">
        <v>189</v>
      </c>
      <c r="N47" s="119">
        <v>105</v>
      </c>
      <c r="O47" s="109" t="s">
        <v>94</v>
      </c>
      <c r="P47" s="109" t="s">
        <v>94</v>
      </c>
      <c r="Q47" s="109" t="s">
        <v>94</v>
      </c>
      <c r="R47" s="111">
        <v>45513</v>
      </c>
    </row>
    <row r="48" spans="1:18" hidden="1" outlineLevel="2">
      <c r="A48" s="109" t="s">
        <v>127</v>
      </c>
      <c r="B48" s="110">
        <v>10767074</v>
      </c>
      <c r="C48" s="111">
        <v>45551</v>
      </c>
      <c r="D48" s="112">
        <v>202406</v>
      </c>
      <c r="E48" s="109" t="s">
        <v>95</v>
      </c>
      <c r="F48" s="109" t="s">
        <v>53</v>
      </c>
      <c r="G48" s="109" t="s">
        <v>128</v>
      </c>
      <c r="H48" s="109" t="s">
        <v>129</v>
      </c>
      <c r="I48" s="109" t="s">
        <v>148</v>
      </c>
      <c r="J48" s="109" t="s">
        <v>130</v>
      </c>
      <c r="K48" s="109" t="s">
        <v>131</v>
      </c>
      <c r="L48" s="109" t="s">
        <v>96</v>
      </c>
      <c r="M48" s="109" t="s">
        <v>216</v>
      </c>
      <c r="N48" s="119">
        <v>0.53</v>
      </c>
      <c r="O48" s="109" t="s">
        <v>94</v>
      </c>
      <c r="P48" s="109" t="s">
        <v>94</v>
      </c>
      <c r="Q48" s="109" t="s">
        <v>94</v>
      </c>
      <c r="R48" s="111">
        <v>45545</v>
      </c>
    </row>
    <row r="49" spans="1:18" hidden="1" outlineLevel="2">
      <c r="A49" s="109" t="s">
        <v>127</v>
      </c>
      <c r="B49" s="110">
        <v>10767074</v>
      </c>
      <c r="C49" s="111">
        <v>45551</v>
      </c>
      <c r="D49" s="112">
        <v>202406</v>
      </c>
      <c r="E49" s="109" t="s">
        <v>145</v>
      </c>
      <c r="F49" s="109" t="s">
        <v>146</v>
      </c>
      <c r="G49" s="109" t="s">
        <v>128</v>
      </c>
      <c r="H49" s="109" t="s">
        <v>129</v>
      </c>
      <c r="I49" s="109" t="s">
        <v>148</v>
      </c>
      <c r="J49" s="109" t="s">
        <v>130</v>
      </c>
      <c r="K49" s="109" t="s">
        <v>131</v>
      </c>
      <c r="L49" s="109" t="s">
        <v>147</v>
      </c>
      <c r="M49" s="109" t="s">
        <v>217</v>
      </c>
      <c r="N49" s="119">
        <v>57.6</v>
      </c>
      <c r="O49" s="109" t="s">
        <v>94</v>
      </c>
      <c r="P49" s="109" t="s">
        <v>94</v>
      </c>
      <c r="Q49" s="109" t="s">
        <v>94</v>
      </c>
      <c r="R49" s="111">
        <v>45545</v>
      </c>
    </row>
    <row r="50" spans="1:18" hidden="1" outlineLevel="2">
      <c r="A50" s="109" t="s">
        <v>127</v>
      </c>
      <c r="B50" s="110">
        <v>10767074</v>
      </c>
      <c r="C50" s="111">
        <v>45551</v>
      </c>
      <c r="D50" s="112">
        <v>202406</v>
      </c>
      <c r="E50" s="109" t="s">
        <v>132</v>
      </c>
      <c r="F50" s="109" t="s">
        <v>133</v>
      </c>
      <c r="G50" s="109" t="s">
        <v>128</v>
      </c>
      <c r="H50" s="109" t="s">
        <v>129</v>
      </c>
      <c r="I50" s="109" t="s">
        <v>148</v>
      </c>
      <c r="J50" s="109" t="s">
        <v>130</v>
      </c>
      <c r="K50" s="109" t="s">
        <v>131</v>
      </c>
      <c r="L50" s="109" t="s">
        <v>142</v>
      </c>
      <c r="M50" s="109" t="s">
        <v>216</v>
      </c>
      <c r="N50" s="119">
        <v>105</v>
      </c>
      <c r="O50" s="109" t="s">
        <v>94</v>
      </c>
      <c r="P50" s="109" t="s">
        <v>94</v>
      </c>
      <c r="Q50" s="109" t="s">
        <v>94</v>
      </c>
      <c r="R50" s="111">
        <v>45545</v>
      </c>
    </row>
    <row r="51" spans="1:18" outlineLevel="1" collapsed="1">
      <c r="A51" s="109"/>
      <c r="B51" s="110"/>
      <c r="C51" s="111"/>
      <c r="D51" s="112"/>
      <c r="E51" s="109"/>
      <c r="F51" s="109"/>
      <c r="G51" s="109"/>
      <c r="H51" s="109"/>
      <c r="I51" s="114" t="s">
        <v>149</v>
      </c>
      <c r="J51" s="109"/>
      <c r="K51" s="109"/>
      <c r="L51" s="109"/>
      <c r="M51" s="109"/>
      <c r="N51" s="119">
        <f>SUBTOTAL(9,N42:N50)</f>
        <v>459.69</v>
      </c>
      <c r="O51" s="109"/>
      <c r="P51" s="109"/>
      <c r="Q51" s="109"/>
      <c r="R51" s="111"/>
    </row>
    <row r="52" spans="1:18" hidden="1" outlineLevel="2">
      <c r="A52" s="109" t="s">
        <v>127</v>
      </c>
      <c r="B52" s="110">
        <v>10759657</v>
      </c>
      <c r="C52" s="111">
        <v>45457</v>
      </c>
      <c r="D52" s="112">
        <v>202403</v>
      </c>
      <c r="E52" s="109" t="s">
        <v>95</v>
      </c>
      <c r="F52" s="109" t="s">
        <v>53</v>
      </c>
      <c r="G52" s="109" t="s">
        <v>128</v>
      </c>
      <c r="H52" s="109" t="s">
        <v>129</v>
      </c>
      <c r="I52" s="109" t="s">
        <v>167</v>
      </c>
      <c r="J52" s="109" t="s">
        <v>130</v>
      </c>
      <c r="K52" s="109" t="s">
        <v>131</v>
      </c>
      <c r="L52" s="109" t="s">
        <v>96</v>
      </c>
      <c r="M52" s="109" t="s">
        <v>190</v>
      </c>
      <c r="N52" s="119">
        <v>0.53</v>
      </c>
      <c r="O52" s="109" t="s">
        <v>94</v>
      </c>
      <c r="P52" s="109" t="s">
        <v>94</v>
      </c>
      <c r="Q52" s="109" t="s">
        <v>94</v>
      </c>
      <c r="R52" s="111">
        <v>45450</v>
      </c>
    </row>
    <row r="53" spans="1:18" hidden="1" outlineLevel="2">
      <c r="A53" s="109" t="s">
        <v>127</v>
      </c>
      <c r="B53" s="110">
        <v>10759657</v>
      </c>
      <c r="C53" s="111">
        <v>45457</v>
      </c>
      <c r="D53" s="112">
        <v>202403</v>
      </c>
      <c r="E53" s="109" t="s">
        <v>145</v>
      </c>
      <c r="F53" s="109" t="s">
        <v>146</v>
      </c>
      <c r="G53" s="109" t="s">
        <v>128</v>
      </c>
      <c r="H53" s="109" t="s">
        <v>129</v>
      </c>
      <c r="I53" s="109" t="s">
        <v>167</v>
      </c>
      <c r="J53" s="109" t="s">
        <v>130</v>
      </c>
      <c r="K53" s="109" t="s">
        <v>131</v>
      </c>
      <c r="L53" s="109" t="s">
        <v>147</v>
      </c>
      <c r="M53" s="109" t="s">
        <v>218</v>
      </c>
      <c r="N53" s="119">
        <v>49</v>
      </c>
      <c r="O53" s="109" t="s">
        <v>94</v>
      </c>
      <c r="P53" s="109" t="s">
        <v>94</v>
      </c>
      <c r="Q53" s="109" t="s">
        <v>94</v>
      </c>
      <c r="R53" s="111">
        <v>45450</v>
      </c>
    </row>
    <row r="54" spans="1:18" hidden="1" outlineLevel="2">
      <c r="A54" s="109" t="s">
        <v>127</v>
      </c>
      <c r="B54" s="110">
        <v>10759657</v>
      </c>
      <c r="C54" s="111">
        <v>45457</v>
      </c>
      <c r="D54" s="112">
        <v>202403</v>
      </c>
      <c r="E54" s="109" t="s">
        <v>132</v>
      </c>
      <c r="F54" s="109" t="s">
        <v>133</v>
      </c>
      <c r="G54" s="109" t="s">
        <v>128</v>
      </c>
      <c r="H54" s="109" t="s">
        <v>129</v>
      </c>
      <c r="I54" s="109" t="s">
        <v>167</v>
      </c>
      <c r="J54" s="109" t="s">
        <v>130</v>
      </c>
      <c r="K54" s="109" t="s">
        <v>131</v>
      </c>
      <c r="L54" s="109" t="s">
        <v>142</v>
      </c>
      <c r="M54" s="109" t="s">
        <v>190</v>
      </c>
      <c r="N54" s="119">
        <v>105</v>
      </c>
      <c r="O54" s="109" t="s">
        <v>94</v>
      </c>
      <c r="P54" s="109" t="s">
        <v>94</v>
      </c>
      <c r="Q54" s="109" t="s">
        <v>94</v>
      </c>
      <c r="R54" s="111">
        <v>45450</v>
      </c>
    </row>
    <row r="55" spans="1:18" hidden="1" outlineLevel="2">
      <c r="A55" s="109" t="s">
        <v>127</v>
      </c>
      <c r="B55" s="110">
        <v>10764877</v>
      </c>
      <c r="C55" s="111">
        <v>45519</v>
      </c>
      <c r="D55" s="112">
        <v>202405</v>
      </c>
      <c r="E55" s="109" t="s">
        <v>95</v>
      </c>
      <c r="F55" s="109" t="s">
        <v>53</v>
      </c>
      <c r="G55" s="109" t="s">
        <v>128</v>
      </c>
      <c r="H55" s="109" t="s">
        <v>129</v>
      </c>
      <c r="I55" s="109" t="s">
        <v>167</v>
      </c>
      <c r="J55" s="109" t="s">
        <v>130</v>
      </c>
      <c r="K55" s="109" t="s">
        <v>131</v>
      </c>
      <c r="L55" s="109" t="s">
        <v>96</v>
      </c>
      <c r="M55" s="109" t="s">
        <v>191</v>
      </c>
      <c r="N55" s="119">
        <v>0.53</v>
      </c>
      <c r="O55" s="109" t="s">
        <v>94</v>
      </c>
      <c r="P55" s="109" t="s">
        <v>94</v>
      </c>
      <c r="Q55" s="109" t="s">
        <v>94</v>
      </c>
      <c r="R55" s="111">
        <v>45513</v>
      </c>
    </row>
    <row r="56" spans="1:18" hidden="1" outlineLevel="2">
      <c r="A56" s="109" t="s">
        <v>127</v>
      </c>
      <c r="B56" s="110">
        <v>10764877</v>
      </c>
      <c r="C56" s="111">
        <v>45519</v>
      </c>
      <c r="D56" s="112">
        <v>202405</v>
      </c>
      <c r="E56" s="109" t="s">
        <v>132</v>
      </c>
      <c r="F56" s="109" t="s">
        <v>133</v>
      </c>
      <c r="G56" s="109" t="s">
        <v>128</v>
      </c>
      <c r="H56" s="109" t="s">
        <v>129</v>
      </c>
      <c r="I56" s="109" t="s">
        <v>167</v>
      </c>
      <c r="J56" s="109" t="s">
        <v>130</v>
      </c>
      <c r="K56" s="109" t="s">
        <v>131</v>
      </c>
      <c r="L56" s="109" t="s">
        <v>142</v>
      </c>
      <c r="M56" s="109" t="s">
        <v>191</v>
      </c>
      <c r="N56" s="119">
        <v>105</v>
      </c>
      <c r="O56" s="109" t="s">
        <v>94</v>
      </c>
      <c r="P56" s="109" t="s">
        <v>94</v>
      </c>
      <c r="Q56" s="109" t="s">
        <v>94</v>
      </c>
      <c r="R56" s="111">
        <v>45513</v>
      </c>
    </row>
    <row r="57" spans="1:18" outlineLevel="1" collapsed="1">
      <c r="A57" s="109"/>
      <c r="B57" s="110"/>
      <c r="C57" s="111"/>
      <c r="D57" s="112"/>
      <c r="E57" s="109"/>
      <c r="F57" s="109"/>
      <c r="G57" s="109"/>
      <c r="H57" s="109"/>
      <c r="I57" s="114" t="s">
        <v>198</v>
      </c>
      <c r="J57" s="109"/>
      <c r="K57" s="109"/>
      <c r="L57" s="109"/>
      <c r="M57" s="109"/>
      <c r="N57" s="119">
        <f>SUBTOTAL(9,N52:N56)</f>
        <v>260.06</v>
      </c>
      <c r="O57" s="109"/>
      <c r="P57" s="109"/>
      <c r="Q57" s="109"/>
      <c r="R57" s="111"/>
    </row>
    <row r="58" spans="1:18" hidden="1" outlineLevel="2">
      <c r="A58" s="109" t="s">
        <v>127</v>
      </c>
      <c r="B58" s="110">
        <v>10759657</v>
      </c>
      <c r="C58" s="111">
        <v>45457</v>
      </c>
      <c r="D58" s="112">
        <v>202403</v>
      </c>
      <c r="E58" s="109" t="s">
        <v>95</v>
      </c>
      <c r="F58" s="109" t="s">
        <v>53</v>
      </c>
      <c r="G58" s="109" t="s">
        <v>128</v>
      </c>
      <c r="H58" s="109" t="s">
        <v>129</v>
      </c>
      <c r="I58" s="109" t="s">
        <v>168</v>
      </c>
      <c r="J58" s="109" t="s">
        <v>130</v>
      </c>
      <c r="K58" s="109" t="s">
        <v>131</v>
      </c>
      <c r="L58" s="109" t="s">
        <v>96</v>
      </c>
      <c r="M58" s="109" t="s">
        <v>192</v>
      </c>
      <c r="N58" s="119">
        <v>0.53</v>
      </c>
      <c r="O58" s="109" t="s">
        <v>94</v>
      </c>
      <c r="P58" s="109" t="s">
        <v>94</v>
      </c>
      <c r="Q58" s="109" t="s">
        <v>94</v>
      </c>
      <c r="R58" s="111">
        <v>45450</v>
      </c>
    </row>
    <row r="59" spans="1:18" hidden="1" outlineLevel="2">
      <c r="A59" s="109" t="s">
        <v>127</v>
      </c>
      <c r="B59" s="110">
        <v>10759657</v>
      </c>
      <c r="C59" s="111">
        <v>45457</v>
      </c>
      <c r="D59" s="112">
        <v>202403</v>
      </c>
      <c r="E59" s="109" t="s">
        <v>145</v>
      </c>
      <c r="F59" s="109" t="s">
        <v>146</v>
      </c>
      <c r="G59" s="109" t="s">
        <v>128</v>
      </c>
      <c r="H59" s="109" t="s">
        <v>129</v>
      </c>
      <c r="I59" s="109" t="s">
        <v>168</v>
      </c>
      <c r="J59" s="109" t="s">
        <v>130</v>
      </c>
      <c r="K59" s="109" t="s">
        <v>131</v>
      </c>
      <c r="L59" s="109" t="s">
        <v>147</v>
      </c>
      <c r="M59" s="109" t="s">
        <v>219</v>
      </c>
      <c r="N59" s="119">
        <v>13.5</v>
      </c>
      <c r="O59" s="109" t="s">
        <v>94</v>
      </c>
      <c r="P59" s="109" t="s">
        <v>94</v>
      </c>
      <c r="Q59" s="109" t="s">
        <v>94</v>
      </c>
      <c r="R59" s="111">
        <v>45450</v>
      </c>
    </row>
    <row r="60" spans="1:18" hidden="1" outlineLevel="2">
      <c r="A60" s="109" t="s">
        <v>127</v>
      </c>
      <c r="B60" s="110">
        <v>10759657</v>
      </c>
      <c r="C60" s="111">
        <v>45457</v>
      </c>
      <c r="D60" s="112">
        <v>202403</v>
      </c>
      <c r="E60" s="109" t="s">
        <v>132</v>
      </c>
      <c r="F60" s="109" t="s">
        <v>133</v>
      </c>
      <c r="G60" s="109" t="s">
        <v>128</v>
      </c>
      <c r="H60" s="109" t="s">
        <v>129</v>
      </c>
      <c r="I60" s="109" t="s">
        <v>168</v>
      </c>
      <c r="J60" s="109" t="s">
        <v>130</v>
      </c>
      <c r="K60" s="109" t="s">
        <v>131</v>
      </c>
      <c r="L60" s="109" t="s">
        <v>142</v>
      </c>
      <c r="M60" s="109" t="s">
        <v>192</v>
      </c>
      <c r="N60" s="119">
        <v>105</v>
      </c>
      <c r="O60" s="109" t="s">
        <v>94</v>
      </c>
      <c r="P60" s="109" t="s">
        <v>94</v>
      </c>
      <c r="Q60" s="109" t="s">
        <v>94</v>
      </c>
      <c r="R60" s="111">
        <v>45450</v>
      </c>
    </row>
    <row r="61" spans="1:18" outlineLevel="1" collapsed="1">
      <c r="A61" s="109"/>
      <c r="B61" s="110"/>
      <c r="C61" s="111"/>
      <c r="D61" s="112"/>
      <c r="E61" s="109"/>
      <c r="F61" s="109"/>
      <c r="G61" s="109"/>
      <c r="H61" s="109"/>
      <c r="I61" s="114" t="s">
        <v>199</v>
      </c>
      <c r="J61" s="109"/>
      <c r="K61" s="109"/>
      <c r="L61" s="109"/>
      <c r="M61" s="109"/>
      <c r="N61" s="119">
        <f>SUBTOTAL(9,N58:N60)</f>
        <v>119.03</v>
      </c>
      <c r="O61" s="109"/>
      <c r="P61" s="109"/>
      <c r="Q61" s="109"/>
      <c r="R61" s="111"/>
    </row>
    <row r="62" spans="1:18" hidden="1" outlineLevel="2">
      <c r="A62" s="109" t="s">
        <v>127</v>
      </c>
      <c r="B62" s="110">
        <v>10759657</v>
      </c>
      <c r="C62" s="111">
        <v>45457</v>
      </c>
      <c r="D62" s="112">
        <v>202403</v>
      </c>
      <c r="E62" s="109" t="s">
        <v>95</v>
      </c>
      <c r="F62" s="109" t="s">
        <v>53</v>
      </c>
      <c r="G62" s="109" t="s">
        <v>128</v>
      </c>
      <c r="H62" s="109" t="s">
        <v>129</v>
      </c>
      <c r="I62" s="109" t="s">
        <v>169</v>
      </c>
      <c r="J62" s="109" t="s">
        <v>130</v>
      </c>
      <c r="K62" s="109" t="s">
        <v>131</v>
      </c>
      <c r="L62" s="109" t="s">
        <v>96</v>
      </c>
      <c r="M62" s="109" t="s">
        <v>193</v>
      </c>
      <c r="N62" s="119">
        <v>0.62</v>
      </c>
      <c r="O62" s="109" t="s">
        <v>94</v>
      </c>
      <c r="P62" s="109" t="s">
        <v>94</v>
      </c>
      <c r="Q62" s="109" t="s">
        <v>94</v>
      </c>
      <c r="R62" s="111">
        <v>45450</v>
      </c>
    </row>
    <row r="63" spans="1:18" hidden="1" outlineLevel="2">
      <c r="A63" s="109" t="s">
        <v>127</v>
      </c>
      <c r="B63" s="110">
        <v>10759657</v>
      </c>
      <c r="C63" s="111">
        <v>45457</v>
      </c>
      <c r="D63" s="112">
        <v>202403</v>
      </c>
      <c r="E63" s="109" t="s">
        <v>132</v>
      </c>
      <c r="F63" s="109" t="s">
        <v>133</v>
      </c>
      <c r="G63" s="109" t="s">
        <v>128</v>
      </c>
      <c r="H63" s="109" t="s">
        <v>129</v>
      </c>
      <c r="I63" s="109" t="s">
        <v>169</v>
      </c>
      <c r="J63" s="109" t="s">
        <v>130</v>
      </c>
      <c r="K63" s="109" t="s">
        <v>131</v>
      </c>
      <c r="L63" s="109" t="s">
        <v>134</v>
      </c>
      <c r="M63" s="109" t="s">
        <v>193</v>
      </c>
      <c r="N63" s="119">
        <v>18.899999999999999</v>
      </c>
      <c r="O63" s="109" t="s">
        <v>94</v>
      </c>
      <c r="P63" s="109" t="s">
        <v>94</v>
      </c>
      <c r="Q63" s="109" t="s">
        <v>94</v>
      </c>
      <c r="R63" s="111">
        <v>45450</v>
      </c>
    </row>
    <row r="64" spans="1:18" hidden="1" outlineLevel="2">
      <c r="A64" s="109" t="s">
        <v>127</v>
      </c>
      <c r="B64" s="110">
        <v>10759657</v>
      </c>
      <c r="C64" s="111">
        <v>45457</v>
      </c>
      <c r="D64" s="112">
        <v>202403</v>
      </c>
      <c r="E64" s="109" t="s">
        <v>132</v>
      </c>
      <c r="F64" s="109" t="s">
        <v>133</v>
      </c>
      <c r="G64" s="109" t="s">
        <v>128</v>
      </c>
      <c r="H64" s="109" t="s">
        <v>129</v>
      </c>
      <c r="I64" s="109" t="s">
        <v>169</v>
      </c>
      <c r="J64" s="109" t="s">
        <v>130</v>
      </c>
      <c r="K64" s="109" t="s">
        <v>131</v>
      </c>
      <c r="L64" s="109" t="s">
        <v>142</v>
      </c>
      <c r="M64" s="109" t="s">
        <v>193</v>
      </c>
      <c r="N64" s="119">
        <v>105</v>
      </c>
      <c r="O64" s="109" t="s">
        <v>94</v>
      </c>
      <c r="P64" s="109" t="s">
        <v>94</v>
      </c>
      <c r="Q64" s="109" t="s">
        <v>94</v>
      </c>
      <c r="R64" s="111">
        <v>45450</v>
      </c>
    </row>
    <row r="65" spans="1:18" hidden="1" outlineLevel="2">
      <c r="A65" s="109" t="s">
        <v>127</v>
      </c>
      <c r="B65" s="110">
        <v>10767074</v>
      </c>
      <c r="C65" s="111">
        <v>45551</v>
      </c>
      <c r="D65" s="112">
        <v>202406</v>
      </c>
      <c r="E65" s="109" t="s">
        <v>95</v>
      </c>
      <c r="F65" s="109" t="s">
        <v>53</v>
      </c>
      <c r="G65" s="109" t="s">
        <v>128</v>
      </c>
      <c r="H65" s="109" t="s">
        <v>129</v>
      </c>
      <c r="I65" s="109" t="s">
        <v>169</v>
      </c>
      <c r="J65" s="109" t="s">
        <v>130</v>
      </c>
      <c r="K65" s="109" t="s">
        <v>131</v>
      </c>
      <c r="L65" s="109" t="s">
        <v>96</v>
      </c>
      <c r="M65" s="109" t="s">
        <v>220</v>
      </c>
      <c r="N65" s="119">
        <v>0.53</v>
      </c>
      <c r="O65" s="109" t="s">
        <v>94</v>
      </c>
      <c r="P65" s="109" t="s">
        <v>94</v>
      </c>
      <c r="Q65" s="109" t="s">
        <v>94</v>
      </c>
      <c r="R65" s="111">
        <v>45545</v>
      </c>
    </row>
    <row r="66" spans="1:18" hidden="1" outlineLevel="2">
      <c r="A66" s="109" t="s">
        <v>127</v>
      </c>
      <c r="B66" s="110">
        <v>10767074</v>
      </c>
      <c r="C66" s="111">
        <v>45551</v>
      </c>
      <c r="D66" s="112">
        <v>202406</v>
      </c>
      <c r="E66" s="109" t="s">
        <v>145</v>
      </c>
      <c r="F66" s="109" t="s">
        <v>146</v>
      </c>
      <c r="G66" s="109" t="s">
        <v>128</v>
      </c>
      <c r="H66" s="109" t="s">
        <v>129</v>
      </c>
      <c r="I66" s="109" t="s">
        <v>169</v>
      </c>
      <c r="J66" s="109" t="s">
        <v>130</v>
      </c>
      <c r="K66" s="109" t="s">
        <v>131</v>
      </c>
      <c r="L66" s="109" t="s">
        <v>147</v>
      </c>
      <c r="M66" s="109" t="s">
        <v>221</v>
      </c>
      <c r="N66" s="119">
        <v>10.8</v>
      </c>
      <c r="O66" s="109" t="s">
        <v>94</v>
      </c>
      <c r="P66" s="109" t="s">
        <v>94</v>
      </c>
      <c r="Q66" s="109" t="s">
        <v>94</v>
      </c>
      <c r="R66" s="111">
        <v>45545</v>
      </c>
    </row>
    <row r="67" spans="1:18" hidden="1" outlineLevel="2">
      <c r="A67" s="109" t="s">
        <v>127</v>
      </c>
      <c r="B67" s="110">
        <v>10767074</v>
      </c>
      <c r="C67" s="111">
        <v>45551</v>
      </c>
      <c r="D67" s="112">
        <v>202406</v>
      </c>
      <c r="E67" s="109" t="s">
        <v>132</v>
      </c>
      <c r="F67" s="109" t="s">
        <v>133</v>
      </c>
      <c r="G67" s="109" t="s">
        <v>128</v>
      </c>
      <c r="H67" s="109" t="s">
        <v>129</v>
      </c>
      <c r="I67" s="109" t="s">
        <v>169</v>
      </c>
      <c r="J67" s="109" t="s">
        <v>130</v>
      </c>
      <c r="K67" s="109" t="s">
        <v>131</v>
      </c>
      <c r="L67" s="109" t="s">
        <v>142</v>
      </c>
      <c r="M67" s="109" t="s">
        <v>220</v>
      </c>
      <c r="N67" s="119">
        <v>105</v>
      </c>
      <c r="O67" s="109" t="s">
        <v>94</v>
      </c>
      <c r="P67" s="109" t="s">
        <v>94</v>
      </c>
      <c r="Q67" s="109" t="s">
        <v>94</v>
      </c>
      <c r="R67" s="111">
        <v>45545</v>
      </c>
    </row>
    <row r="68" spans="1:18" outlineLevel="1" collapsed="1">
      <c r="A68" s="109"/>
      <c r="B68" s="110"/>
      <c r="C68" s="111"/>
      <c r="D68" s="112"/>
      <c r="E68" s="109"/>
      <c r="F68" s="109"/>
      <c r="G68" s="109"/>
      <c r="H68" s="109"/>
      <c r="I68" s="114" t="s">
        <v>200</v>
      </c>
      <c r="J68" s="109"/>
      <c r="K68" s="109"/>
      <c r="L68" s="109"/>
      <c r="M68" s="109"/>
      <c r="N68" s="119">
        <f>SUBTOTAL(9,N62:N67)</f>
        <v>240.85</v>
      </c>
      <c r="O68" s="109"/>
      <c r="P68" s="109"/>
      <c r="Q68" s="109"/>
      <c r="R68" s="111"/>
    </row>
    <row r="69" spans="1:18" hidden="1" outlineLevel="2">
      <c r="A69" s="109" t="s">
        <v>127</v>
      </c>
      <c r="B69" s="110">
        <v>10759657</v>
      </c>
      <c r="C69" s="111">
        <v>45457</v>
      </c>
      <c r="D69" s="112">
        <v>202403</v>
      </c>
      <c r="E69" s="109" t="s">
        <v>95</v>
      </c>
      <c r="F69" s="109" t="s">
        <v>53</v>
      </c>
      <c r="G69" s="109" t="s">
        <v>128</v>
      </c>
      <c r="H69" s="109" t="s">
        <v>129</v>
      </c>
      <c r="I69" s="109" t="s">
        <v>170</v>
      </c>
      <c r="J69" s="109" t="s">
        <v>130</v>
      </c>
      <c r="K69" s="109" t="s">
        <v>131</v>
      </c>
      <c r="L69" s="109" t="s">
        <v>96</v>
      </c>
      <c r="M69" s="109" t="s">
        <v>222</v>
      </c>
      <c r="N69" s="119">
        <v>0.53</v>
      </c>
      <c r="O69" s="109" t="s">
        <v>94</v>
      </c>
      <c r="P69" s="109" t="s">
        <v>94</v>
      </c>
      <c r="Q69" s="109" t="s">
        <v>94</v>
      </c>
      <c r="R69" s="111">
        <v>45450</v>
      </c>
    </row>
    <row r="70" spans="1:18" hidden="1" outlineLevel="2">
      <c r="A70" s="109" t="s">
        <v>127</v>
      </c>
      <c r="B70" s="110">
        <v>10759657</v>
      </c>
      <c r="C70" s="111">
        <v>45457</v>
      </c>
      <c r="D70" s="112">
        <v>202403</v>
      </c>
      <c r="E70" s="109" t="s">
        <v>145</v>
      </c>
      <c r="F70" s="109" t="s">
        <v>146</v>
      </c>
      <c r="G70" s="109" t="s">
        <v>128</v>
      </c>
      <c r="H70" s="109" t="s">
        <v>129</v>
      </c>
      <c r="I70" s="109" t="s">
        <v>170</v>
      </c>
      <c r="J70" s="109" t="s">
        <v>130</v>
      </c>
      <c r="K70" s="109" t="s">
        <v>131</v>
      </c>
      <c r="L70" s="109" t="s">
        <v>147</v>
      </c>
      <c r="M70" s="109" t="s">
        <v>223</v>
      </c>
      <c r="N70" s="119">
        <v>15.3</v>
      </c>
      <c r="O70" s="109" t="s">
        <v>94</v>
      </c>
      <c r="P70" s="109" t="s">
        <v>94</v>
      </c>
      <c r="Q70" s="109" t="s">
        <v>94</v>
      </c>
      <c r="R70" s="111">
        <v>45450</v>
      </c>
    </row>
    <row r="71" spans="1:18" hidden="1" outlineLevel="2">
      <c r="A71" s="109" t="s">
        <v>127</v>
      </c>
      <c r="B71" s="110">
        <v>10759657</v>
      </c>
      <c r="C71" s="111">
        <v>45457</v>
      </c>
      <c r="D71" s="112">
        <v>202403</v>
      </c>
      <c r="E71" s="109" t="s">
        <v>132</v>
      </c>
      <c r="F71" s="109" t="s">
        <v>133</v>
      </c>
      <c r="G71" s="109" t="s">
        <v>128</v>
      </c>
      <c r="H71" s="109" t="s">
        <v>129</v>
      </c>
      <c r="I71" s="109" t="s">
        <v>170</v>
      </c>
      <c r="J71" s="109" t="s">
        <v>130</v>
      </c>
      <c r="K71" s="109" t="s">
        <v>131</v>
      </c>
      <c r="L71" s="109" t="s">
        <v>142</v>
      </c>
      <c r="M71" s="109" t="s">
        <v>222</v>
      </c>
      <c r="N71" s="119">
        <v>105</v>
      </c>
      <c r="O71" s="109" t="s">
        <v>94</v>
      </c>
      <c r="P71" s="109" t="s">
        <v>94</v>
      </c>
      <c r="Q71" s="109" t="s">
        <v>94</v>
      </c>
      <c r="R71" s="111">
        <v>45450</v>
      </c>
    </row>
    <row r="72" spans="1:18" outlineLevel="1" collapsed="1">
      <c r="A72" s="109"/>
      <c r="B72" s="110"/>
      <c r="C72" s="111"/>
      <c r="D72" s="112"/>
      <c r="E72" s="109"/>
      <c r="F72" s="109"/>
      <c r="G72" s="109"/>
      <c r="H72" s="109"/>
      <c r="I72" s="114" t="s">
        <v>226</v>
      </c>
      <c r="J72" s="109"/>
      <c r="K72" s="109"/>
      <c r="L72" s="109"/>
      <c r="M72" s="109"/>
      <c r="N72" s="119">
        <f>SUBTOTAL(9,N69:N71)</f>
        <v>120.83</v>
      </c>
      <c r="O72" s="109"/>
      <c r="P72" s="109"/>
      <c r="Q72" s="109"/>
      <c r="R72" s="111"/>
    </row>
    <row r="73" spans="1:18" outlineLevel="1">
      <c r="A73" s="109" t="s">
        <v>135</v>
      </c>
      <c r="B73" s="110">
        <v>21408502</v>
      </c>
      <c r="C73" s="111">
        <v>45533</v>
      </c>
      <c r="D73" s="112">
        <v>202405</v>
      </c>
      <c r="E73" s="109" t="s">
        <v>180</v>
      </c>
      <c r="F73" s="109" t="s">
        <v>181</v>
      </c>
      <c r="G73" s="109" t="s">
        <v>128</v>
      </c>
      <c r="H73" s="109" t="s">
        <v>129</v>
      </c>
      <c r="I73" s="109" t="s">
        <v>94</v>
      </c>
      <c r="J73" s="109" t="s">
        <v>94</v>
      </c>
      <c r="K73" s="109" t="s">
        <v>131</v>
      </c>
      <c r="L73" s="109" t="s">
        <v>94</v>
      </c>
      <c r="M73" s="109" t="s">
        <v>225</v>
      </c>
      <c r="N73" s="119">
        <v>303.49</v>
      </c>
      <c r="O73" s="109" t="s">
        <v>94</v>
      </c>
      <c r="P73" s="109" t="s">
        <v>94</v>
      </c>
      <c r="Q73" s="109" t="s">
        <v>94</v>
      </c>
      <c r="R73" s="111">
        <v>45533</v>
      </c>
    </row>
    <row r="74" spans="1:18" outlineLevel="1">
      <c r="A74" s="109" t="s">
        <v>177</v>
      </c>
      <c r="B74" s="110">
        <v>45114943</v>
      </c>
      <c r="C74" s="111">
        <v>45414</v>
      </c>
      <c r="D74" s="112">
        <v>202402</v>
      </c>
      <c r="E74" s="109" t="s">
        <v>136</v>
      </c>
      <c r="F74" s="109" t="s">
        <v>137</v>
      </c>
      <c r="G74" s="109" t="s">
        <v>128</v>
      </c>
      <c r="H74" s="109" t="s">
        <v>129</v>
      </c>
      <c r="I74" s="109" t="s">
        <v>94</v>
      </c>
      <c r="J74" s="109" t="s">
        <v>94</v>
      </c>
      <c r="K74" s="109" t="s">
        <v>131</v>
      </c>
      <c r="L74" s="109" t="s">
        <v>94</v>
      </c>
      <c r="M74" s="109" t="s">
        <v>94</v>
      </c>
      <c r="N74" s="119">
        <v>40</v>
      </c>
      <c r="O74" s="109" t="s">
        <v>178</v>
      </c>
      <c r="P74" s="109" t="s">
        <v>179</v>
      </c>
      <c r="Q74" s="109" t="s">
        <v>224</v>
      </c>
      <c r="R74" s="111">
        <v>45421</v>
      </c>
    </row>
    <row r="75" spans="1:18" s="105" customFormat="1" outlineLevel="1">
      <c r="A75" s="88"/>
      <c r="B75" s="90"/>
      <c r="C75" s="87"/>
      <c r="D75" s="89"/>
      <c r="E75" s="88"/>
      <c r="F75" s="88"/>
      <c r="G75" s="88"/>
      <c r="H75" s="88"/>
      <c r="I75" s="107" t="s">
        <v>141</v>
      </c>
      <c r="J75" s="88"/>
      <c r="K75" s="88"/>
      <c r="L75" s="88"/>
      <c r="M75" s="88"/>
      <c r="N75" s="86">
        <f>SUBTOTAL(9,N2:N74)</f>
        <v>3244.8900000000012</v>
      </c>
      <c r="O75" s="88"/>
      <c r="P75" s="88"/>
      <c r="Q75" s="88"/>
      <c r="R75" s="87"/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C296A-19C2-43B5-97CC-0EC010D687E9}">
  <dimension ref="A1:T173"/>
  <sheetViews>
    <sheetView topLeftCell="I74" workbookViewId="0">
      <selection activeCell="C165" sqref="C165"/>
    </sheetView>
  </sheetViews>
  <sheetFormatPr defaultRowHeight="14.5" outlineLevelRow="2"/>
  <cols>
    <col min="1" max="1" width="3.36328125" bestFit="1" customWidth="1"/>
    <col min="2" max="2" width="8.81640625" bestFit="1" customWidth="1"/>
    <col min="3" max="3" width="10.08984375" bestFit="1" customWidth="1"/>
    <col min="4" max="4" width="6.81640625" bestFit="1" customWidth="1"/>
    <col min="5" max="5" width="7.6328125" bestFit="1" customWidth="1"/>
    <col min="6" max="6" width="30.26953125" bestFit="1" customWidth="1"/>
    <col min="7" max="7" width="5.36328125" bestFit="1" customWidth="1"/>
    <col min="8" max="8" width="31.90625" bestFit="1" customWidth="1"/>
    <col min="9" max="9" width="9" bestFit="1" customWidth="1"/>
    <col min="10" max="10" width="10.81640625" bestFit="1" customWidth="1"/>
    <col min="11" max="11" width="6.6328125" bestFit="1" customWidth="1"/>
    <col min="12" max="12" width="4.81640625" bestFit="1" customWidth="1"/>
    <col min="13" max="13" width="119.6328125" customWidth="1"/>
    <col min="14" max="14" width="9.54296875" bestFit="1" customWidth="1"/>
    <col min="15" max="15" width="8.08984375" bestFit="1" customWidth="1"/>
    <col min="16" max="16" width="10.81640625" bestFit="1" customWidth="1"/>
    <col min="17" max="17" width="9.08984375" bestFit="1" customWidth="1"/>
    <col min="18" max="18" width="10.08984375" bestFit="1" customWidth="1"/>
  </cols>
  <sheetData>
    <row r="1" spans="1:18">
      <c r="A1" s="61" t="s">
        <v>43</v>
      </c>
      <c r="B1" s="62" t="s">
        <v>44</v>
      </c>
      <c r="C1" s="63" t="s">
        <v>45</v>
      </c>
      <c r="D1" s="64" t="s">
        <v>46</v>
      </c>
      <c r="E1" s="61" t="s">
        <v>47</v>
      </c>
      <c r="F1" s="61" t="s">
        <v>48</v>
      </c>
      <c r="G1" s="61" t="s">
        <v>87</v>
      </c>
      <c r="H1" s="61" t="s">
        <v>98</v>
      </c>
      <c r="I1" s="61" t="s">
        <v>88</v>
      </c>
      <c r="J1" s="61" t="s">
        <v>89</v>
      </c>
      <c r="K1" s="61" t="s">
        <v>90</v>
      </c>
      <c r="L1" s="61" t="s">
        <v>91</v>
      </c>
      <c r="M1" s="61" t="s">
        <v>49</v>
      </c>
      <c r="N1" s="66" t="s">
        <v>50</v>
      </c>
      <c r="O1" s="61" t="s">
        <v>51</v>
      </c>
      <c r="P1" s="61" t="s">
        <v>92</v>
      </c>
      <c r="Q1" s="61" t="s">
        <v>52</v>
      </c>
      <c r="R1" s="63" t="s">
        <v>93</v>
      </c>
    </row>
    <row r="2" spans="1:18" hidden="1" outlineLevel="2">
      <c r="A2" s="109" t="s">
        <v>127</v>
      </c>
      <c r="B2" s="110">
        <v>10770837</v>
      </c>
      <c r="C2" s="111">
        <v>45580</v>
      </c>
      <c r="D2" s="112">
        <v>202407</v>
      </c>
      <c r="E2" s="109" t="s">
        <v>95</v>
      </c>
      <c r="F2" s="109" t="s">
        <v>53</v>
      </c>
      <c r="G2" s="109" t="s">
        <v>128</v>
      </c>
      <c r="H2" s="109" t="s">
        <v>129</v>
      </c>
      <c r="I2" s="109" t="s">
        <v>6</v>
      </c>
      <c r="J2" s="109" t="s">
        <v>130</v>
      </c>
      <c r="K2" s="109" t="s">
        <v>131</v>
      </c>
      <c r="L2" s="109" t="s">
        <v>96</v>
      </c>
      <c r="M2" s="109" t="s">
        <v>248</v>
      </c>
      <c r="N2" s="113">
        <v>1.34</v>
      </c>
      <c r="O2" s="109" t="s">
        <v>94</v>
      </c>
      <c r="P2" s="109" t="s">
        <v>94</v>
      </c>
      <c r="Q2" s="109" t="s">
        <v>94</v>
      </c>
      <c r="R2" s="111">
        <v>45583</v>
      </c>
    </row>
    <row r="3" spans="1:18" hidden="1" outlineLevel="2">
      <c r="A3" s="109" t="s">
        <v>127</v>
      </c>
      <c r="B3" s="110">
        <v>10770837</v>
      </c>
      <c r="C3" s="111">
        <v>45580</v>
      </c>
      <c r="D3" s="112">
        <v>202407</v>
      </c>
      <c r="E3" s="109" t="s">
        <v>132</v>
      </c>
      <c r="F3" s="109" t="s">
        <v>133</v>
      </c>
      <c r="G3" s="109" t="s">
        <v>128</v>
      </c>
      <c r="H3" s="109" t="s">
        <v>129</v>
      </c>
      <c r="I3" s="109" t="s">
        <v>6</v>
      </c>
      <c r="J3" s="109" t="s">
        <v>130</v>
      </c>
      <c r="K3" s="109" t="s">
        <v>131</v>
      </c>
      <c r="L3" s="109" t="s">
        <v>142</v>
      </c>
      <c r="M3" s="109" t="s">
        <v>248</v>
      </c>
      <c r="N3" s="113">
        <v>268</v>
      </c>
      <c r="O3" s="109" t="s">
        <v>94</v>
      </c>
      <c r="P3" s="109" t="s">
        <v>94</v>
      </c>
      <c r="Q3" s="109" t="s">
        <v>94</v>
      </c>
      <c r="R3" s="111">
        <v>45583</v>
      </c>
    </row>
    <row r="4" spans="1:18" hidden="1" outlineLevel="2">
      <c r="A4" s="109" t="s">
        <v>127</v>
      </c>
      <c r="B4" s="110">
        <v>10772793</v>
      </c>
      <c r="C4" s="111">
        <v>45611</v>
      </c>
      <c r="D4" s="112">
        <v>202408</v>
      </c>
      <c r="E4" s="109" t="s">
        <v>95</v>
      </c>
      <c r="F4" s="109" t="s">
        <v>53</v>
      </c>
      <c r="G4" s="109" t="s">
        <v>128</v>
      </c>
      <c r="H4" s="109" t="s">
        <v>129</v>
      </c>
      <c r="I4" s="109" t="s">
        <v>6</v>
      </c>
      <c r="J4" s="109" t="s">
        <v>130</v>
      </c>
      <c r="K4" s="109" t="s">
        <v>131</v>
      </c>
      <c r="L4" s="109" t="s">
        <v>96</v>
      </c>
      <c r="M4" s="109" t="s">
        <v>249</v>
      </c>
      <c r="N4" s="113">
        <v>0.67</v>
      </c>
      <c r="O4" s="109" t="s">
        <v>94</v>
      </c>
      <c r="P4" s="109" t="s">
        <v>94</v>
      </c>
      <c r="Q4" s="109" t="s">
        <v>94</v>
      </c>
      <c r="R4" s="111">
        <v>45609</v>
      </c>
    </row>
    <row r="5" spans="1:18" hidden="1" outlineLevel="2">
      <c r="A5" s="109" t="s">
        <v>127</v>
      </c>
      <c r="B5" s="110">
        <v>10772793</v>
      </c>
      <c r="C5" s="111">
        <v>45611</v>
      </c>
      <c r="D5" s="112">
        <v>202408</v>
      </c>
      <c r="E5" s="109" t="s">
        <v>145</v>
      </c>
      <c r="F5" s="109" t="s">
        <v>146</v>
      </c>
      <c r="G5" s="109" t="s">
        <v>128</v>
      </c>
      <c r="H5" s="109" t="s">
        <v>129</v>
      </c>
      <c r="I5" s="109" t="s">
        <v>6</v>
      </c>
      <c r="J5" s="109" t="s">
        <v>130</v>
      </c>
      <c r="K5" s="109" t="s">
        <v>131</v>
      </c>
      <c r="L5" s="109" t="s">
        <v>147</v>
      </c>
      <c r="M5" s="109" t="s">
        <v>250</v>
      </c>
      <c r="N5" s="113">
        <v>41.4</v>
      </c>
      <c r="O5" s="109" t="s">
        <v>94</v>
      </c>
      <c r="P5" s="109" t="s">
        <v>94</v>
      </c>
      <c r="Q5" s="109" t="s">
        <v>94</v>
      </c>
      <c r="R5" s="111">
        <v>45609</v>
      </c>
    </row>
    <row r="6" spans="1:18" hidden="1" outlineLevel="2">
      <c r="A6" s="109" t="s">
        <v>127</v>
      </c>
      <c r="B6" s="110">
        <v>10772793</v>
      </c>
      <c r="C6" s="111">
        <v>45611</v>
      </c>
      <c r="D6" s="112">
        <v>202408</v>
      </c>
      <c r="E6" s="109" t="s">
        <v>132</v>
      </c>
      <c r="F6" s="109" t="s">
        <v>133</v>
      </c>
      <c r="G6" s="109" t="s">
        <v>128</v>
      </c>
      <c r="H6" s="109" t="s">
        <v>129</v>
      </c>
      <c r="I6" s="109" t="s">
        <v>6</v>
      </c>
      <c r="J6" s="109" t="s">
        <v>130</v>
      </c>
      <c r="K6" s="109" t="s">
        <v>131</v>
      </c>
      <c r="L6" s="109" t="s">
        <v>142</v>
      </c>
      <c r="M6" s="109" t="s">
        <v>249</v>
      </c>
      <c r="N6" s="113">
        <v>134</v>
      </c>
      <c r="O6" s="109" t="s">
        <v>94</v>
      </c>
      <c r="P6" s="109" t="s">
        <v>94</v>
      </c>
      <c r="Q6" s="109" t="s">
        <v>94</v>
      </c>
      <c r="R6" s="111">
        <v>45609</v>
      </c>
    </row>
    <row r="7" spans="1:18" hidden="1" outlineLevel="2">
      <c r="A7" s="109" t="s">
        <v>127</v>
      </c>
      <c r="B7" s="110">
        <v>10774897</v>
      </c>
      <c r="C7" s="111">
        <v>45642</v>
      </c>
      <c r="D7" s="112">
        <v>202409</v>
      </c>
      <c r="E7" s="109" t="s">
        <v>95</v>
      </c>
      <c r="F7" s="109" t="s">
        <v>53</v>
      </c>
      <c r="G7" s="109" t="s">
        <v>128</v>
      </c>
      <c r="H7" s="109" t="s">
        <v>129</v>
      </c>
      <c r="I7" s="109" t="s">
        <v>6</v>
      </c>
      <c r="J7" s="109" t="s">
        <v>130</v>
      </c>
      <c r="K7" s="109" t="s">
        <v>131</v>
      </c>
      <c r="L7" s="109" t="s">
        <v>96</v>
      </c>
      <c r="M7" s="109" t="s">
        <v>251</v>
      </c>
      <c r="N7" s="113">
        <v>1.34</v>
      </c>
      <c r="O7" s="109" t="s">
        <v>94</v>
      </c>
      <c r="P7" s="109" t="s">
        <v>94</v>
      </c>
      <c r="Q7" s="109" t="s">
        <v>94</v>
      </c>
      <c r="R7" s="111">
        <v>45638</v>
      </c>
    </row>
    <row r="8" spans="1:18" hidden="1" outlineLevel="2">
      <c r="A8" s="109" t="s">
        <v>127</v>
      </c>
      <c r="B8" s="110">
        <v>10774897</v>
      </c>
      <c r="C8" s="111">
        <v>45642</v>
      </c>
      <c r="D8" s="112">
        <v>202409</v>
      </c>
      <c r="E8" s="109" t="s">
        <v>145</v>
      </c>
      <c r="F8" s="109" t="s">
        <v>146</v>
      </c>
      <c r="G8" s="109" t="s">
        <v>128</v>
      </c>
      <c r="H8" s="109" t="s">
        <v>129</v>
      </c>
      <c r="I8" s="109" t="s">
        <v>6</v>
      </c>
      <c r="J8" s="109" t="s">
        <v>130</v>
      </c>
      <c r="K8" s="109" t="s">
        <v>131</v>
      </c>
      <c r="L8" s="109" t="s">
        <v>147</v>
      </c>
      <c r="M8" s="109" t="s">
        <v>252</v>
      </c>
      <c r="N8" s="113">
        <v>49.5</v>
      </c>
      <c r="O8" s="109" t="s">
        <v>94</v>
      </c>
      <c r="P8" s="109" t="s">
        <v>94</v>
      </c>
      <c r="Q8" s="109" t="s">
        <v>94</v>
      </c>
      <c r="R8" s="111">
        <v>45638</v>
      </c>
    </row>
    <row r="9" spans="1:18" hidden="1" outlineLevel="2">
      <c r="A9" s="109" t="s">
        <v>127</v>
      </c>
      <c r="B9" s="110">
        <v>10774897</v>
      </c>
      <c r="C9" s="111">
        <v>45642</v>
      </c>
      <c r="D9" s="112">
        <v>202409</v>
      </c>
      <c r="E9" s="109" t="s">
        <v>132</v>
      </c>
      <c r="F9" s="109" t="s">
        <v>133</v>
      </c>
      <c r="G9" s="109" t="s">
        <v>128</v>
      </c>
      <c r="H9" s="109" t="s">
        <v>129</v>
      </c>
      <c r="I9" s="109" t="s">
        <v>6</v>
      </c>
      <c r="J9" s="109" t="s">
        <v>130</v>
      </c>
      <c r="K9" s="109" t="s">
        <v>131</v>
      </c>
      <c r="L9" s="109" t="s">
        <v>142</v>
      </c>
      <c r="M9" s="109" t="s">
        <v>251</v>
      </c>
      <c r="N9" s="113">
        <v>268</v>
      </c>
      <c r="O9" s="109" t="s">
        <v>94</v>
      </c>
      <c r="P9" s="109" t="s">
        <v>94</v>
      </c>
      <c r="Q9" s="109" t="s">
        <v>94</v>
      </c>
      <c r="R9" s="111">
        <v>45638</v>
      </c>
    </row>
    <row r="10" spans="1:18" hidden="1" outlineLevel="2">
      <c r="A10" s="109" t="s">
        <v>127</v>
      </c>
      <c r="B10" s="110">
        <v>10777473</v>
      </c>
      <c r="C10" s="111">
        <v>45672</v>
      </c>
      <c r="D10" s="112">
        <v>202410</v>
      </c>
      <c r="E10" s="109" t="s">
        <v>95</v>
      </c>
      <c r="F10" s="109" t="s">
        <v>53</v>
      </c>
      <c r="G10" s="109" t="s">
        <v>128</v>
      </c>
      <c r="H10" s="109" t="s">
        <v>129</v>
      </c>
      <c r="I10" s="109" t="s">
        <v>6</v>
      </c>
      <c r="J10" s="109" t="s">
        <v>130</v>
      </c>
      <c r="K10" s="109" t="s">
        <v>131</v>
      </c>
      <c r="L10" s="109" t="s">
        <v>96</v>
      </c>
      <c r="M10" s="109" t="s">
        <v>253</v>
      </c>
      <c r="N10" s="113">
        <v>0.53</v>
      </c>
      <c r="O10" s="109" t="s">
        <v>94</v>
      </c>
      <c r="P10" s="109" t="s">
        <v>94</v>
      </c>
      <c r="Q10" s="109" t="s">
        <v>94</v>
      </c>
      <c r="R10" s="111">
        <v>45671</v>
      </c>
    </row>
    <row r="11" spans="1:18" hidden="1" outlineLevel="2">
      <c r="A11" s="109" t="s">
        <v>127</v>
      </c>
      <c r="B11" s="110">
        <v>10777473</v>
      </c>
      <c r="C11" s="111">
        <v>45672</v>
      </c>
      <c r="D11" s="112">
        <v>202410</v>
      </c>
      <c r="E11" s="109" t="s">
        <v>132</v>
      </c>
      <c r="F11" s="109" t="s">
        <v>133</v>
      </c>
      <c r="G11" s="109" t="s">
        <v>128</v>
      </c>
      <c r="H11" s="109" t="s">
        <v>129</v>
      </c>
      <c r="I11" s="109" t="s">
        <v>6</v>
      </c>
      <c r="J11" s="109" t="s">
        <v>130</v>
      </c>
      <c r="K11" s="109" t="s">
        <v>131</v>
      </c>
      <c r="L11" s="109" t="s">
        <v>142</v>
      </c>
      <c r="M11" s="109" t="s">
        <v>253</v>
      </c>
      <c r="N11" s="113">
        <v>105</v>
      </c>
      <c r="O11" s="109" t="s">
        <v>94</v>
      </c>
      <c r="P11" s="109" t="s">
        <v>94</v>
      </c>
      <c r="Q11" s="109" t="s">
        <v>94</v>
      </c>
      <c r="R11" s="111">
        <v>45671</v>
      </c>
    </row>
    <row r="12" spans="1:18" hidden="1" outlineLevel="2">
      <c r="A12" s="127" t="s">
        <v>127</v>
      </c>
      <c r="B12" s="128">
        <v>10780035</v>
      </c>
      <c r="C12" s="129">
        <v>45702</v>
      </c>
      <c r="D12" s="130">
        <v>202411</v>
      </c>
      <c r="E12" s="127" t="s">
        <v>95</v>
      </c>
      <c r="F12" s="127" t="s">
        <v>53</v>
      </c>
      <c r="G12" s="127" t="s">
        <v>128</v>
      </c>
      <c r="H12" s="109" t="s">
        <v>129</v>
      </c>
      <c r="I12" s="127" t="s">
        <v>6</v>
      </c>
      <c r="J12" s="127" t="s">
        <v>130</v>
      </c>
      <c r="K12" s="127" t="s">
        <v>131</v>
      </c>
      <c r="L12" s="127" t="s">
        <v>96</v>
      </c>
      <c r="M12" s="127" t="s">
        <v>310</v>
      </c>
      <c r="N12" s="131">
        <v>2.16</v>
      </c>
      <c r="O12" s="127" t="s">
        <v>94</v>
      </c>
      <c r="P12" s="127" t="s">
        <v>94</v>
      </c>
      <c r="Q12" s="127" t="s">
        <v>94</v>
      </c>
      <c r="R12" s="129">
        <v>45699</v>
      </c>
    </row>
    <row r="13" spans="1:18" hidden="1" outlineLevel="2">
      <c r="A13" s="127" t="s">
        <v>127</v>
      </c>
      <c r="B13" s="128">
        <v>10780035</v>
      </c>
      <c r="C13" s="129">
        <v>45702</v>
      </c>
      <c r="D13" s="130">
        <v>202411</v>
      </c>
      <c r="E13" s="127" t="s">
        <v>145</v>
      </c>
      <c r="F13" s="127" t="s">
        <v>146</v>
      </c>
      <c r="G13" s="127" t="s">
        <v>128</v>
      </c>
      <c r="H13" s="109" t="s">
        <v>129</v>
      </c>
      <c r="I13" s="127" t="s">
        <v>6</v>
      </c>
      <c r="J13" s="127" t="s">
        <v>130</v>
      </c>
      <c r="K13" s="127" t="s">
        <v>131</v>
      </c>
      <c r="L13" s="127" t="s">
        <v>147</v>
      </c>
      <c r="M13" s="127" t="s">
        <v>312</v>
      </c>
      <c r="N13" s="131">
        <v>63.9</v>
      </c>
      <c r="O13" s="127" t="s">
        <v>94</v>
      </c>
      <c r="P13" s="127" t="s">
        <v>94</v>
      </c>
      <c r="Q13" s="127" t="s">
        <v>94</v>
      </c>
      <c r="R13" s="129">
        <v>45699</v>
      </c>
    </row>
    <row r="14" spans="1:18" hidden="1" outlineLevel="2">
      <c r="A14" s="127" t="s">
        <v>127</v>
      </c>
      <c r="B14" s="128">
        <v>10780035</v>
      </c>
      <c r="C14" s="129">
        <v>45702</v>
      </c>
      <c r="D14" s="130">
        <v>202411</v>
      </c>
      <c r="E14" s="127" t="s">
        <v>306</v>
      </c>
      <c r="F14" s="127" t="s">
        <v>307</v>
      </c>
      <c r="G14" s="127" t="s">
        <v>128</v>
      </c>
      <c r="H14" s="109" t="s">
        <v>129</v>
      </c>
      <c r="I14" s="127" t="s">
        <v>6</v>
      </c>
      <c r="J14" s="127" t="s">
        <v>130</v>
      </c>
      <c r="K14" s="127" t="s">
        <v>131</v>
      </c>
      <c r="L14" s="127" t="s">
        <v>309</v>
      </c>
      <c r="M14" s="127" t="s">
        <v>310</v>
      </c>
      <c r="N14" s="131">
        <v>3.78</v>
      </c>
      <c r="O14" s="127" t="s">
        <v>94</v>
      </c>
      <c r="P14" s="127" t="s">
        <v>94</v>
      </c>
      <c r="Q14" s="127" t="s">
        <v>94</v>
      </c>
      <c r="R14" s="129">
        <v>45699</v>
      </c>
    </row>
    <row r="15" spans="1:18" hidden="1" outlineLevel="2">
      <c r="A15" s="127" t="s">
        <v>127</v>
      </c>
      <c r="B15" s="128">
        <v>10780035</v>
      </c>
      <c r="C15" s="129">
        <v>45702</v>
      </c>
      <c r="D15" s="130">
        <v>202411</v>
      </c>
      <c r="E15" s="127" t="s">
        <v>132</v>
      </c>
      <c r="F15" s="127" t="s">
        <v>133</v>
      </c>
      <c r="G15" s="127" t="s">
        <v>128</v>
      </c>
      <c r="H15" s="109" t="s">
        <v>129</v>
      </c>
      <c r="I15" s="127" t="s">
        <v>6</v>
      </c>
      <c r="J15" s="127" t="s">
        <v>130</v>
      </c>
      <c r="K15" s="127" t="s">
        <v>131</v>
      </c>
      <c r="L15" s="127" t="s">
        <v>142</v>
      </c>
      <c r="M15" s="127" t="s">
        <v>310</v>
      </c>
      <c r="N15" s="131">
        <v>431</v>
      </c>
      <c r="O15" s="127" t="s">
        <v>94</v>
      </c>
      <c r="P15" s="127" t="s">
        <v>94</v>
      </c>
      <c r="Q15" s="127" t="s">
        <v>94</v>
      </c>
      <c r="R15" s="129">
        <v>45699</v>
      </c>
    </row>
    <row r="16" spans="1:18" hidden="1" outlineLevel="2">
      <c r="A16" s="127" t="s">
        <v>127</v>
      </c>
      <c r="B16" s="128">
        <v>10782073</v>
      </c>
      <c r="C16" s="129">
        <v>45730</v>
      </c>
      <c r="D16" s="130">
        <v>202412</v>
      </c>
      <c r="E16" s="127" t="s">
        <v>95</v>
      </c>
      <c r="F16" s="127" t="s">
        <v>53</v>
      </c>
      <c r="G16" s="127" t="s">
        <v>128</v>
      </c>
      <c r="H16" s="109" t="s">
        <v>129</v>
      </c>
      <c r="I16" s="127" t="s">
        <v>6</v>
      </c>
      <c r="J16" s="127" t="s">
        <v>130</v>
      </c>
      <c r="K16" s="127" t="s">
        <v>131</v>
      </c>
      <c r="L16" s="127" t="s">
        <v>96</v>
      </c>
      <c r="M16" s="127" t="s">
        <v>308</v>
      </c>
      <c r="N16" s="131">
        <v>2.68</v>
      </c>
      <c r="O16" s="127" t="s">
        <v>94</v>
      </c>
      <c r="P16" s="127" t="s">
        <v>94</v>
      </c>
      <c r="Q16" s="127" t="s">
        <v>94</v>
      </c>
      <c r="R16" s="129">
        <v>45728</v>
      </c>
    </row>
    <row r="17" spans="1:18" hidden="1" outlineLevel="2">
      <c r="A17" s="127" t="s">
        <v>127</v>
      </c>
      <c r="B17" s="128">
        <v>10782073</v>
      </c>
      <c r="C17" s="129">
        <v>45730</v>
      </c>
      <c r="D17" s="130">
        <v>202412</v>
      </c>
      <c r="E17" s="127" t="s">
        <v>145</v>
      </c>
      <c r="F17" s="127" t="s">
        <v>146</v>
      </c>
      <c r="G17" s="127" t="s">
        <v>128</v>
      </c>
      <c r="H17" s="109" t="s">
        <v>129</v>
      </c>
      <c r="I17" s="127" t="s">
        <v>6</v>
      </c>
      <c r="J17" s="127" t="s">
        <v>130</v>
      </c>
      <c r="K17" s="127" t="s">
        <v>131</v>
      </c>
      <c r="L17" s="127" t="s">
        <v>147</v>
      </c>
      <c r="M17" s="127" t="s">
        <v>311</v>
      </c>
      <c r="N17" s="131">
        <v>97.2</v>
      </c>
      <c r="O17" s="127" t="s">
        <v>94</v>
      </c>
      <c r="P17" s="127" t="s">
        <v>94</v>
      </c>
      <c r="Q17" s="127" t="s">
        <v>94</v>
      </c>
      <c r="R17" s="129">
        <v>45728</v>
      </c>
    </row>
    <row r="18" spans="1:18" hidden="1" outlineLevel="2">
      <c r="A18" s="127" t="s">
        <v>127</v>
      </c>
      <c r="B18" s="128">
        <v>10782073</v>
      </c>
      <c r="C18" s="129">
        <v>45730</v>
      </c>
      <c r="D18" s="130">
        <v>202412</v>
      </c>
      <c r="E18" s="127" t="s">
        <v>306</v>
      </c>
      <c r="F18" s="127" t="s">
        <v>307</v>
      </c>
      <c r="G18" s="127" t="s">
        <v>128</v>
      </c>
      <c r="H18" s="109" t="s">
        <v>129</v>
      </c>
      <c r="I18" s="127" t="s">
        <v>6</v>
      </c>
      <c r="J18" s="127" t="s">
        <v>130</v>
      </c>
      <c r="K18" s="127" t="s">
        <v>131</v>
      </c>
      <c r="L18" s="127" t="s">
        <v>309</v>
      </c>
      <c r="M18" s="127" t="s">
        <v>308</v>
      </c>
      <c r="N18" s="131">
        <v>13.4</v>
      </c>
      <c r="O18" s="127" t="s">
        <v>94</v>
      </c>
      <c r="P18" s="127" t="s">
        <v>94</v>
      </c>
      <c r="Q18" s="127" t="s">
        <v>94</v>
      </c>
      <c r="R18" s="129">
        <v>45728</v>
      </c>
    </row>
    <row r="19" spans="1:18" hidden="1" outlineLevel="2">
      <c r="A19" s="127" t="s">
        <v>127</v>
      </c>
      <c r="B19" s="128">
        <v>10782073</v>
      </c>
      <c r="C19" s="129">
        <v>45730</v>
      </c>
      <c r="D19" s="130">
        <v>202412</v>
      </c>
      <c r="E19" s="127" t="s">
        <v>132</v>
      </c>
      <c r="F19" s="127" t="s">
        <v>133</v>
      </c>
      <c r="G19" s="127" t="s">
        <v>128</v>
      </c>
      <c r="H19" s="109" t="s">
        <v>129</v>
      </c>
      <c r="I19" s="127" t="s">
        <v>6</v>
      </c>
      <c r="J19" s="127" t="s">
        <v>130</v>
      </c>
      <c r="K19" s="127" t="s">
        <v>131</v>
      </c>
      <c r="L19" s="127" t="s">
        <v>142</v>
      </c>
      <c r="M19" s="127" t="s">
        <v>308</v>
      </c>
      <c r="N19" s="131">
        <v>536</v>
      </c>
      <c r="O19" s="127" t="s">
        <v>94</v>
      </c>
      <c r="P19" s="127" t="s">
        <v>94</v>
      </c>
      <c r="Q19" s="127" t="s">
        <v>94</v>
      </c>
      <c r="R19" s="129">
        <v>45728</v>
      </c>
    </row>
    <row r="20" spans="1:18" hidden="1" outlineLevel="2">
      <c r="A20" s="127" t="s">
        <v>351</v>
      </c>
      <c r="B20" s="128">
        <v>70701687</v>
      </c>
      <c r="C20" s="129">
        <v>45771</v>
      </c>
      <c r="D20" s="130">
        <v>202413</v>
      </c>
      <c r="E20" s="127" t="s">
        <v>95</v>
      </c>
      <c r="F20" s="127" t="s">
        <v>53</v>
      </c>
      <c r="G20" s="127" t="s">
        <v>128</v>
      </c>
      <c r="H20" s="109" t="s">
        <v>129</v>
      </c>
      <c r="I20" s="127" t="s">
        <v>6</v>
      </c>
      <c r="J20" s="127" t="s">
        <v>130</v>
      </c>
      <c r="K20" s="127" t="s">
        <v>131</v>
      </c>
      <c r="L20" s="127" t="s">
        <v>96</v>
      </c>
      <c r="M20" s="127" t="s">
        <v>352</v>
      </c>
      <c r="N20" s="131">
        <v>2.68</v>
      </c>
      <c r="O20" s="127" t="s">
        <v>94</v>
      </c>
      <c r="P20" s="127" t="s">
        <v>94</v>
      </c>
      <c r="Q20" s="127" t="s">
        <v>94</v>
      </c>
      <c r="R20" s="129">
        <v>45771</v>
      </c>
    </row>
    <row r="21" spans="1:18" hidden="1" outlineLevel="2">
      <c r="A21" s="127" t="s">
        <v>351</v>
      </c>
      <c r="B21" s="128">
        <v>70701687</v>
      </c>
      <c r="C21" s="129">
        <v>45771</v>
      </c>
      <c r="D21" s="130">
        <v>202413</v>
      </c>
      <c r="E21" s="127" t="s">
        <v>132</v>
      </c>
      <c r="F21" s="127" t="s">
        <v>133</v>
      </c>
      <c r="G21" s="127" t="s">
        <v>128</v>
      </c>
      <c r="H21" s="109" t="s">
        <v>129</v>
      </c>
      <c r="I21" s="127" t="s">
        <v>6</v>
      </c>
      <c r="J21" s="127" t="s">
        <v>130</v>
      </c>
      <c r="K21" s="127" t="s">
        <v>131</v>
      </c>
      <c r="L21" s="127" t="s">
        <v>142</v>
      </c>
      <c r="M21" s="127" t="s">
        <v>352</v>
      </c>
      <c r="N21" s="131">
        <v>536</v>
      </c>
      <c r="O21" s="127" t="s">
        <v>94</v>
      </c>
      <c r="P21" s="127" t="s">
        <v>94</v>
      </c>
      <c r="Q21" s="127" t="s">
        <v>94</v>
      </c>
      <c r="R21" s="129">
        <v>45771</v>
      </c>
    </row>
    <row r="22" spans="1:18" hidden="1" outlineLevel="2">
      <c r="A22" s="127" t="s">
        <v>351</v>
      </c>
      <c r="B22" s="128">
        <v>70701687</v>
      </c>
      <c r="C22" s="129">
        <v>45771</v>
      </c>
      <c r="D22" s="130">
        <v>202413</v>
      </c>
      <c r="E22" s="127" t="s">
        <v>353</v>
      </c>
      <c r="F22" s="127" t="s">
        <v>354</v>
      </c>
      <c r="G22" s="127" t="s">
        <v>128</v>
      </c>
      <c r="H22" s="109" t="s">
        <v>129</v>
      </c>
      <c r="I22" s="127" t="s">
        <v>6</v>
      </c>
      <c r="J22" s="127" t="s">
        <v>130</v>
      </c>
      <c r="K22" s="127" t="s">
        <v>131</v>
      </c>
      <c r="L22" s="127" t="s">
        <v>355</v>
      </c>
      <c r="M22" s="127" t="s">
        <v>352</v>
      </c>
      <c r="N22" s="131">
        <v>17.850000000000001</v>
      </c>
      <c r="O22" s="127" t="s">
        <v>94</v>
      </c>
      <c r="P22" s="127" t="s">
        <v>94</v>
      </c>
      <c r="Q22" s="127" t="s">
        <v>94</v>
      </c>
      <c r="R22" s="129">
        <v>45771</v>
      </c>
    </row>
    <row r="23" spans="1:18" outlineLevel="1" collapsed="1">
      <c r="A23" s="109"/>
      <c r="B23" s="110"/>
      <c r="C23" s="111"/>
      <c r="D23" s="112"/>
      <c r="E23" s="109"/>
      <c r="F23" s="109"/>
      <c r="G23" s="109"/>
      <c r="H23" s="109"/>
      <c r="I23" s="114" t="s">
        <v>138</v>
      </c>
      <c r="J23" s="109"/>
      <c r="K23" s="109"/>
      <c r="L23" s="109"/>
      <c r="M23" s="109"/>
      <c r="N23" s="113">
        <f>SUBTOTAL(9,N2:N22)</f>
        <v>2576.4299999999998</v>
      </c>
      <c r="O23" s="109"/>
      <c r="P23" s="109"/>
      <c r="Q23" s="109"/>
      <c r="R23" s="111"/>
    </row>
    <row r="24" spans="1:18" hidden="1" outlineLevel="2">
      <c r="A24" s="132" t="s">
        <v>135</v>
      </c>
      <c r="B24" s="136">
        <v>21408711</v>
      </c>
      <c r="C24" s="129">
        <v>45800</v>
      </c>
      <c r="D24" s="130">
        <v>202413</v>
      </c>
      <c r="E24" s="109" t="s">
        <v>95</v>
      </c>
      <c r="F24" s="127" t="s">
        <v>53</v>
      </c>
      <c r="G24" s="109" t="s">
        <v>128</v>
      </c>
      <c r="H24" s="109" t="s">
        <v>129</v>
      </c>
      <c r="I24" s="109" t="s">
        <v>10</v>
      </c>
      <c r="J24" s="109" t="s">
        <v>130</v>
      </c>
      <c r="K24" s="109" t="s">
        <v>131</v>
      </c>
      <c r="L24" s="109" t="s">
        <v>96</v>
      </c>
      <c r="M24" s="109" t="s">
        <v>371</v>
      </c>
      <c r="N24" s="113">
        <v>0.53</v>
      </c>
      <c r="O24" s="109"/>
      <c r="P24" s="109"/>
      <c r="Q24" s="109"/>
      <c r="R24" s="129">
        <v>45800</v>
      </c>
    </row>
    <row r="25" spans="1:18" hidden="1" outlineLevel="2">
      <c r="A25" s="132" t="s">
        <v>135</v>
      </c>
      <c r="B25" s="136">
        <v>21408711</v>
      </c>
      <c r="C25" s="129">
        <v>45800</v>
      </c>
      <c r="D25" s="130">
        <v>202413</v>
      </c>
      <c r="E25" s="109" t="s">
        <v>145</v>
      </c>
      <c r="F25" s="127" t="s">
        <v>146</v>
      </c>
      <c r="G25" s="109" t="s">
        <v>128</v>
      </c>
      <c r="H25" s="109" t="s">
        <v>129</v>
      </c>
      <c r="I25" s="109" t="s">
        <v>10</v>
      </c>
      <c r="J25" s="109" t="s">
        <v>130</v>
      </c>
      <c r="K25" s="109" t="s">
        <v>131</v>
      </c>
      <c r="L25" s="109" t="s">
        <v>147</v>
      </c>
      <c r="M25" s="109" t="s">
        <v>372</v>
      </c>
      <c r="N25" s="113">
        <v>26.1</v>
      </c>
      <c r="O25" s="109"/>
      <c r="P25" s="109"/>
      <c r="Q25" s="109"/>
      <c r="R25" s="129">
        <v>45800</v>
      </c>
    </row>
    <row r="26" spans="1:18" hidden="1" outlineLevel="2">
      <c r="A26" s="132" t="s">
        <v>135</v>
      </c>
      <c r="B26" s="136">
        <v>21408711</v>
      </c>
      <c r="C26" s="129">
        <v>45800</v>
      </c>
      <c r="D26" s="130">
        <v>202413</v>
      </c>
      <c r="E26" s="109" t="s">
        <v>132</v>
      </c>
      <c r="F26" s="127" t="s">
        <v>133</v>
      </c>
      <c r="G26" s="109" t="s">
        <v>128</v>
      </c>
      <c r="H26" s="109" t="s">
        <v>129</v>
      </c>
      <c r="I26" s="109" t="s">
        <v>10</v>
      </c>
      <c r="J26" s="109" t="s">
        <v>130</v>
      </c>
      <c r="K26" s="109" t="s">
        <v>131</v>
      </c>
      <c r="L26" s="109" t="s">
        <v>142</v>
      </c>
      <c r="M26" s="109" t="s">
        <v>371</v>
      </c>
      <c r="N26" s="113">
        <v>105</v>
      </c>
      <c r="O26" s="109"/>
      <c r="P26" s="109"/>
      <c r="Q26" s="109"/>
      <c r="R26" s="129">
        <v>45800</v>
      </c>
    </row>
    <row r="27" spans="1:18" hidden="1" outlineLevel="2">
      <c r="A27" s="132" t="s">
        <v>135</v>
      </c>
      <c r="B27" s="136">
        <v>21408711</v>
      </c>
      <c r="C27" s="129">
        <v>45800</v>
      </c>
      <c r="D27" s="130">
        <v>202413</v>
      </c>
      <c r="E27" s="109" t="s">
        <v>95</v>
      </c>
      <c r="F27" s="127" t="s">
        <v>53</v>
      </c>
      <c r="G27" s="109" t="s">
        <v>128</v>
      </c>
      <c r="H27" s="109" t="s">
        <v>129</v>
      </c>
      <c r="I27" s="109" t="s">
        <v>10</v>
      </c>
      <c r="J27" s="109" t="s">
        <v>130</v>
      </c>
      <c r="K27" s="109" t="s">
        <v>131</v>
      </c>
      <c r="L27" s="109" t="s">
        <v>96</v>
      </c>
      <c r="M27" s="109" t="s">
        <v>373</v>
      </c>
      <c r="N27" s="113">
        <v>0.53</v>
      </c>
      <c r="O27" s="109"/>
      <c r="P27" s="109"/>
      <c r="Q27" s="109"/>
      <c r="R27" s="129">
        <v>45800</v>
      </c>
    </row>
    <row r="28" spans="1:18" hidden="1" outlineLevel="2">
      <c r="A28" s="132" t="s">
        <v>135</v>
      </c>
      <c r="B28" s="136">
        <v>21408711</v>
      </c>
      <c r="C28" s="129">
        <v>45800</v>
      </c>
      <c r="D28" s="130">
        <v>202413</v>
      </c>
      <c r="E28" s="109" t="s">
        <v>145</v>
      </c>
      <c r="F28" s="127" t="s">
        <v>146</v>
      </c>
      <c r="G28" s="109" t="s">
        <v>128</v>
      </c>
      <c r="H28" s="109" t="s">
        <v>129</v>
      </c>
      <c r="I28" s="109" t="s">
        <v>10</v>
      </c>
      <c r="J28" s="109" t="s">
        <v>130</v>
      </c>
      <c r="K28" s="109" t="s">
        <v>131</v>
      </c>
      <c r="L28" s="109" t="s">
        <v>147</v>
      </c>
      <c r="M28" s="109" t="s">
        <v>374</v>
      </c>
      <c r="N28" s="113">
        <v>3.6</v>
      </c>
      <c r="O28" s="109"/>
      <c r="P28" s="109"/>
      <c r="Q28" s="109"/>
      <c r="R28" s="129">
        <v>45800</v>
      </c>
    </row>
    <row r="29" spans="1:18" hidden="1" outlineLevel="2">
      <c r="A29" s="132" t="s">
        <v>135</v>
      </c>
      <c r="B29" s="136">
        <v>21408711</v>
      </c>
      <c r="C29" s="129">
        <v>45800</v>
      </c>
      <c r="D29" s="130">
        <v>202413</v>
      </c>
      <c r="E29" s="109" t="s">
        <v>132</v>
      </c>
      <c r="F29" s="127" t="s">
        <v>133</v>
      </c>
      <c r="G29" s="109" t="s">
        <v>128</v>
      </c>
      <c r="H29" s="109" t="s">
        <v>129</v>
      </c>
      <c r="I29" s="109" t="s">
        <v>10</v>
      </c>
      <c r="J29" s="109" t="s">
        <v>130</v>
      </c>
      <c r="K29" s="109" t="s">
        <v>131</v>
      </c>
      <c r="L29" s="109" t="s">
        <v>142</v>
      </c>
      <c r="M29" s="109" t="s">
        <v>373</v>
      </c>
      <c r="N29" s="113">
        <v>105</v>
      </c>
      <c r="O29" s="109"/>
      <c r="P29" s="109"/>
      <c r="Q29" s="109"/>
      <c r="R29" s="129">
        <v>45800</v>
      </c>
    </row>
    <row r="30" spans="1:18" hidden="1" outlineLevel="2">
      <c r="A30" s="132" t="s">
        <v>135</v>
      </c>
      <c r="B30" s="136">
        <v>21408711</v>
      </c>
      <c r="C30" s="129">
        <v>45800</v>
      </c>
      <c r="D30" s="130">
        <v>202413</v>
      </c>
      <c r="E30" s="109" t="s">
        <v>95</v>
      </c>
      <c r="F30" s="127" t="s">
        <v>53</v>
      </c>
      <c r="G30" s="109" t="s">
        <v>128</v>
      </c>
      <c r="H30" s="109" t="s">
        <v>129</v>
      </c>
      <c r="I30" s="109" t="s">
        <v>10</v>
      </c>
      <c r="J30" s="109" t="s">
        <v>130</v>
      </c>
      <c r="K30" s="109" t="s">
        <v>131</v>
      </c>
      <c r="L30" s="109" t="s">
        <v>96</v>
      </c>
      <c r="M30" s="109" t="s">
        <v>375</v>
      </c>
      <c r="N30" s="113">
        <v>0.53</v>
      </c>
      <c r="O30" s="109"/>
      <c r="P30" s="109"/>
      <c r="Q30" s="109"/>
      <c r="R30" s="129">
        <v>45800</v>
      </c>
    </row>
    <row r="31" spans="1:18" hidden="1" outlineLevel="2">
      <c r="A31" s="132" t="s">
        <v>135</v>
      </c>
      <c r="B31" s="136">
        <v>21408711</v>
      </c>
      <c r="C31" s="129">
        <v>45800</v>
      </c>
      <c r="D31" s="130">
        <v>202413</v>
      </c>
      <c r="E31" s="109" t="s">
        <v>145</v>
      </c>
      <c r="F31" s="127" t="s">
        <v>146</v>
      </c>
      <c r="G31" s="109" t="s">
        <v>128</v>
      </c>
      <c r="H31" s="109" t="s">
        <v>129</v>
      </c>
      <c r="I31" s="109" t="s">
        <v>10</v>
      </c>
      <c r="J31" s="109" t="s">
        <v>130</v>
      </c>
      <c r="K31" s="109" t="s">
        <v>131</v>
      </c>
      <c r="L31" s="109" t="s">
        <v>147</v>
      </c>
      <c r="M31" s="109" t="s">
        <v>376</v>
      </c>
      <c r="N31" s="113">
        <v>50.4</v>
      </c>
      <c r="O31" s="109"/>
      <c r="P31" s="109"/>
      <c r="Q31" s="109"/>
      <c r="R31" s="129">
        <v>45800</v>
      </c>
    </row>
    <row r="32" spans="1:18" hidden="1" outlineLevel="2">
      <c r="A32" s="132" t="s">
        <v>135</v>
      </c>
      <c r="B32" s="136">
        <v>21408711</v>
      </c>
      <c r="C32" s="129">
        <v>45800</v>
      </c>
      <c r="D32" s="130">
        <v>202413</v>
      </c>
      <c r="E32" s="109" t="s">
        <v>132</v>
      </c>
      <c r="F32" s="127" t="s">
        <v>133</v>
      </c>
      <c r="G32" s="109" t="s">
        <v>128</v>
      </c>
      <c r="H32" s="109" t="s">
        <v>129</v>
      </c>
      <c r="I32" s="109" t="s">
        <v>10</v>
      </c>
      <c r="J32" s="109" t="s">
        <v>130</v>
      </c>
      <c r="K32" s="109" t="s">
        <v>131</v>
      </c>
      <c r="L32" s="109" t="s">
        <v>142</v>
      </c>
      <c r="M32" s="109" t="s">
        <v>375</v>
      </c>
      <c r="N32" s="113">
        <v>105</v>
      </c>
      <c r="O32" s="109"/>
      <c r="P32" s="109"/>
      <c r="Q32" s="109"/>
      <c r="R32" s="129">
        <v>45800</v>
      </c>
    </row>
    <row r="33" spans="1:18" hidden="1" outlineLevel="2">
      <c r="A33" s="132" t="s">
        <v>135</v>
      </c>
      <c r="B33" s="136">
        <v>21408711</v>
      </c>
      <c r="C33" s="129">
        <v>45800</v>
      </c>
      <c r="D33" s="130">
        <v>202413</v>
      </c>
      <c r="E33" s="109" t="s">
        <v>95</v>
      </c>
      <c r="F33" s="127" t="s">
        <v>53</v>
      </c>
      <c r="G33" s="109" t="s">
        <v>128</v>
      </c>
      <c r="H33" s="109" t="s">
        <v>129</v>
      </c>
      <c r="I33" s="109" t="s">
        <v>10</v>
      </c>
      <c r="J33" s="109" t="s">
        <v>130</v>
      </c>
      <c r="K33" s="109" t="s">
        <v>131</v>
      </c>
      <c r="L33" s="109" t="s">
        <v>96</v>
      </c>
      <c r="M33" s="109" t="s">
        <v>377</v>
      </c>
      <c r="N33" s="113">
        <v>0.53</v>
      </c>
      <c r="O33" s="109"/>
      <c r="P33" s="109"/>
      <c r="Q33" s="109"/>
      <c r="R33" s="129">
        <v>45800</v>
      </c>
    </row>
    <row r="34" spans="1:18" hidden="1" outlineLevel="2">
      <c r="A34" s="132" t="s">
        <v>135</v>
      </c>
      <c r="B34" s="136">
        <v>21408711</v>
      </c>
      <c r="C34" s="129">
        <v>45800</v>
      </c>
      <c r="D34" s="130">
        <v>202413</v>
      </c>
      <c r="E34" s="109" t="s">
        <v>145</v>
      </c>
      <c r="F34" s="127" t="s">
        <v>146</v>
      </c>
      <c r="G34" s="109" t="s">
        <v>128</v>
      </c>
      <c r="H34" s="109" t="s">
        <v>129</v>
      </c>
      <c r="I34" s="109" t="s">
        <v>10</v>
      </c>
      <c r="J34" s="109" t="s">
        <v>130</v>
      </c>
      <c r="K34" s="109" t="s">
        <v>131</v>
      </c>
      <c r="L34" s="109" t="s">
        <v>147</v>
      </c>
      <c r="M34" s="109" t="s">
        <v>378</v>
      </c>
      <c r="N34" s="113">
        <v>4.5</v>
      </c>
      <c r="O34" s="109"/>
      <c r="P34" s="109"/>
      <c r="Q34" s="109"/>
      <c r="R34" s="129">
        <v>45800</v>
      </c>
    </row>
    <row r="35" spans="1:18" hidden="1" outlineLevel="2">
      <c r="A35" s="132" t="s">
        <v>135</v>
      </c>
      <c r="B35" s="136">
        <v>21408711</v>
      </c>
      <c r="C35" s="129">
        <v>45800</v>
      </c>
      <c r="D35" s="130">
        <v>202413</v>
      </c>
      <c r="E35" s="109" t="s">
        <v>132</v>
      </c>
      <c r="F35" s="127" t="s">
        <v>133</v>
      </c>
      <c r="G35" s="109" t="s">
        <v>128</v>
      </c>
      <c r="H35" s="109" t="s">
        <v>129</v>
      </c>
      <c r="I35" s="109" t="s">
        <v>10</v>
      </c>
      <c r="J35" s="109" t="s">
        <v>130</v>
      </c>
      <c r="K35" s="109" t="s">
        <v>131</v>
      </c>
      <c r="L35" s="109" t="s">
        <v>142</v>
      </c>
      <c r="M35" s="109" t="s">
        <v>377</v>
      </c>
      <c r="N35" s="113">
        <v>105</v>
      </c>
      <c r="O35" s="109"/>
      <c r="P35" s="109"/>
      <c r="Q35" s="109"/>
      <c r="R35" s="129">
        <v>45800</v>
      </c>
    </row>
    <row r="36" spans="1:18" hidden="1" outlineLevel="2">
      <c r="A36" s="127" t="s">
        <v>127</v>
      </c>
      <c r="B36" s="128">
        <v>10780035</v>
      </c>
      <c r="C36" s="129">
        <v>45702</v>
      </c>
      <c r="D36" s="130">
        <v>202411</v>
      </c>
      <c r="E36" s="127" t="s">
        <v>95</v>
      </c>
      <c r="F36" s="127" t="s">
        <v>53</v>
      </c>
      <c r="G36" s="127" t="s">
        <v>128</v>
      </c>
      <c r="H36" s="109" t="s">
        <v>129</v>
      </c>
      <c r="I36" s="127" t="s">
        <v>10</v>
      </c>
      <c r="J36" s="127" t="s">
        <v>130</v>
      </c>
      <c r="K36" s="127" t="s">
        <v>131</v>
      </c>
      <c r="L36" s="127" t="s">
        <v>96</v>
      </c>
      <c r="M36" s="127" t="s">
        <v>315</v>
      </c>
      <c r="N36" s="131">
        <v>0.53</v>
      </c>
      <c r="O36" s="127" t="s">
        <v>94</v>
      </c>
      <c r="P36" s="127" t="s">
        <v>94</v>
      </c>
      <c r="Q36" s="127" t="s">
        <v>94</v>
      </c>
      <c r="R36" s="129">
        <v>45699</v>
      </c>
    </row>
    <row r="37" spans="1:18" hidden="1" outlineLevel="2">
      <c r="A37" s="127" t="s">
        <v>127</v>
      </c>
      <c r="B37" s="128">
        <v>10780035</v>
      </c>
      <c r="C37" s="129">
        <v>45702</v>
      </c>
      <c r="D37" s="130">
        <v>202411</v>
      </c>
      <c r="E37" s="127" t="s">
        <v>145</v>
      </c>
      <c r="F37" s="127" t="s">
        <v>146</v>
      </c>
      <c r="G37" s="127" t="s">
        <v>128</v>
      </c>
      <c r="H37" s="109" t="s">
        <v>129</v>
      </c>
      <c r="I37" s="127" t="s">
        <v>10</v>
      </c>
      <c r="J37" s="127" t="s">
        <v>130</v>
      </c>
      <c r="K37" s="127" t="s">
        <v>131</v>
      </c>
      <c r="L37" s="127" t="s">
        <v>147</v>
      </c>
      <c r="M37" s="127" t="s">
        <v>316</v>
      </c>
      <c r="N37" s="131">
        <v>29.7</v>
      </c>
      <c r="O37" s="127" t="s">
        <v>94</v>
      </c>
      <c r="P37" s="127" t="s">
        <v>94</v>
      </c>
      <c r="Q37" s="127" t="s">
        <v>94</v>
      </c>
      <c r="R37" s="129">
        <v>45699</v>
      </c>
    </row>
    <row r="38" spans="1:18" hidden="1" outlineLevel="2">
      <c r="A38" s="127" t="s">
        <v>127</v>
      </c>
      <c r="B38" s="128">
        <v>10780035</v>
      </c>
      <c r="C38" s="129">
        <v>45702</v>
      </c>
      <c r="D38" s="130">
        <v>202411</v>
      </c>
      <c r="E38" s="127" t="s">
        <v>132</v>
      </c>
      <c r="F38" s="127" t="s">
        <v>133</v>
      </c>
      <c r="G38" s="127" t="s">
        <v>128</v>
      </c>
      <c r="H38" s="109" t="s">
        <v>129</v>
      </c>
      <c r="I38" s="127" t="s">
        <v>10</v>
      </c>
      <c r="J38" s="127" t="s">
        <v>130</v>
      </c>
      <c r="K38" s="127" t="s">
        <v>131</v>
      </c>
      <c r="L38" s="127" t="s">
        <v>314</v>
      </c>
      <c r="M38" s="127" t="s">
        <v>315</v>
      </c>
      <c r="N38" s="131">
        <v>105</v>
      </c>
      <c r="O38" s="127" t="s">
        <v>94</v>
      </c>
      <c r="P38" s="127" t="s">
        <v>94</v>
      </c>
      <c r="Q38" s="127" t="s">
        <v>94</v>
      </c>
      <c r="R38" s="129">
        <v>45699</v>
      </c>
    </row>
    <row r="39" spans="1:18" hidden="1" outlineLevel="2">
      <c r="A39" s="127" t="s">
        <v>127</v>
      </c>
      <c r="B39" s="128">
        <v>10782073</v>
      </c>
      <c r="C39" s="129">
        <v>45730</v>
      </c>
      <c r="D39" s="130">
        <v>202412</v>
      </c>
      <c r="E39" s="127" t="s">
        <v>95</v>
      </c>
      <c r="F39" s="127" t="s">
        <v>53</v>
      </c>
      <c r="G39" s="127" t="s">
        <v>128</v>
      </c>
      <c r="H39" s="109" t="s">
        <v>129</v>
      </c>
      <c r="I39" s="127" t="s">
        <v>10</v>
      </c>
      <c r="J39" s="127" t="s">
        <v>130</v>
      </c>
      <c r="K39" s="127" t="s">
        <v>131</v>
      </c>
      <c r="L39" s="127" t="s">
        <v>96</v>
      </c>
      <c r="M39" s="127" t="s">
        <v>313</v>
      </c>
      <c r="N39" s="131">
        <v>0.53</v>
      </c>
      <c r="O39" s="127" t="s">
        <v>94</v>
      </c>
      <c r="P39" s="127" t="s">
        <v>94</v>
      </c>
      <c r="Q39" s="127" t="s">
        <v>94</v>
      </c>
      <c r="R39" s="129">
        <v>45728</v>
      </c>
    </row>
    <row r="40" spans="1:18" hidden="1" outlineLevel="2">
      <c r="A40" s="127" t="s">
        <v>127</v>
      </c>
      <c r="B40" s="128">
        <v>10782073</v>
      </c>
      <c r="C40" s="129">
        <v>45730</v>
      </c>
      <c r="D40" s="130">
        <v>202412</v>
      </c>
      <c r="E40" s="127" t="s">
        <v>145</v>
      </c>
      <c r="F40" s="127" t="s">
        <v>146</v>
      </c>
      <c r="G40" s="127" t="s">
        <v>128</v>
      </c>
      <c r="H40" s="109" t="s">
        <v>129</v>
      </c>
      <c r="I40" s="127" t="s">
        <v>10</v>
      </c>
      <c r="J40" s="127" t="s">
        <v>130</v>
      </c>
      <c r="K40" s="127" t="s">
        <v>131</v>
      </c>
      <c r="L40" s="127" t="s">
        <v>147</v>
      </c>
      <c r="M40" s="127" t="s">
        <v>317</v>
      </c>
      <c r="N40" s="131">
        <v>3.6</v>
      </c>
      <c r="O40" s="127" t="s">
        <v>94</v>
      </c>
      <c r="P40" s="127" t="s">
        <v>94</v>
      </c>
      <c r="Q40" s="127" t="s">
        <v>94</v>
      </c>
      <c r="R40" s="129">
        <v>45728</v>
      </c>
    </row>
    <row r="41" spans="1:18" hidden="1" outlineLevel="2">
      <c r="A41" s="127" t="s">
        <v>127</v>
      </c>
      <c r="B41" s="128">
        <v>10782073</v>
      </c>
      <c r="C41" s="129">
        <v>45730</v>
      </c>
      <c r="D41" s="130">
        <v>202412</v>
      </c>
      <c r="E41" s="127" t="s">
        <v>132</v>
      </c>
      <c r="F41" s="127" t="s">
        <v>133</v>
      </c>
      <c r="G41" s="127" t="s">
        <v>128</v>
      </c>
      <c r="H41" s="109" t="s">
        <v>129</v>
      </c>
      <c r="I41" s="127" t="s">
        <v>10</v>
      </c>
      <c r="J41" s="127" t="s">
        <v>130</v>
      </c>
      <c r="K41" s="127" t="s">
        <v>131</v>
      </c>
      <c r="L41" s="127" t="s">
        <v>142</v>
      </c>
      <c r="M41" s="127" t="s">
        <v>313</v>
      </c>
      <c r="N41" s="131">
        <v>105</v>
      </c>
      <c r="O41" s="127" t="s">
        <v>94</v>
      </c>
      <c r="P41" s="127" t="s">
        <v>94</v>
      </c>
      <c r="Q41" s="127" t="s">
        <v>94</v>
      </c>
      <c r="R41" s="129">
        <v>45728</v>
      </c>
    </row>
    <row r="42" spans="1:18" hidden="1" outlineLevel="2">
      <c r="A42" s="127" t="s">
        <v>351</v>
      </c>
      <c r="B42" s="128">
        <v>70701687</v>
      </c>
      <c r="C42" s="129">
        <v>45771</v>
      </c>
      <c r="D42" s="130">
        <v>202413</v>
      </c>
      <c r="E42" s="127" t="s">
        <v>95</v>
      </c>
      <c r="F42" s="127" t="s">
        <v>53</v>
      </c>
      <c r="G42" s="127" t="s">
        <v>128</v>
      </c>
      <c r="H42" s="109" t="s">
        <v>129</v>
      </c>
      <c r="I42" s="127" t="s">
        <v>10</v>
      </c>
      <c r="J42" s="127" t="s">
        <v>130</v>
      </c>
      <c r="K42" s="127" t="s">
        <v>131</v>
      </c>
      <c r="L42" s="127" t="s">
        <v>96</v>
      </c>
      <c r="M42" s="127" t="s">
        <v>356</v>
      </c>
      <c r="N42" s="131">
        <v>1.58</v>
      </c>
      <c r="O42" s="127" t="s">
        <v>94</v>
      </c>
      <c r="P42" s="127" t="s">
        <v>94</v>
      </c>
      <c r="Q42" s="127" t="s">
        <v>94</v>
      </c>
      <c r="R42" s="129">
        <v>45771</v>
      </c>
    </row>
    <row r="43" spans="1:18" hidden="1" outlineLevel="2">
      <c r="A43" s="127" t="s">
        <v>351</v>
      </c>
      <c r="B43" s="128">
        <v>70701687</v>
      </c>
      <c r="C43" s="129">
        <v>45771</v>
      </c>
      <c r="D43" s="130">
        <v>202413</v>
      </c>
      <c r="E43" s="127" t="s">
        <v>145</v>
      </c>
      <c r="F43" s="127" t="s">
        <v>146</v>
      </c>
      <c r="G43" s="127" t="s">
        <v>128</v>
      </c>
      <c r="H43" s="109" t="s">
        <v>129</v>
      </c>
      <c r="I43" s="127" t="s">
        <v>10</v>
      </c>
      <c r="J43" s="127" t="s">
        <v>130</v>
      </c>
      <c r="K43" s="127" t="s">
        <v>131</v>
      </c>
      <c r="L43" s="127" t="s">
        <v>147</v>
      </c>
      <c r="M43" s="127" t="s">
        <v>357</v>
      </c>
      <c r="N43" s="131">
        <v>8.1</v>
      </c>
      <c r="O43" s="127" t="s">
        <v>94</v>
      </c>
      <c r="P43" s="127" t="s">
        <v>94</v>
      </c>
      <c r="Q43" s="127" t="s">
        <v>94</v>
      </c>
      <c r="R43" s="129">
        <v>45771</v>
      </c>
    </row>
    <row r="44" spans="1:18" hidden="1" outlineLevel="2">
      <c r="A44" s="127" t="s">
        <v>351</v>
      </c>
      <c r="B44" s="128">
        <v>70701687</v>
      </c>
      <c r="C44" s="129">
        <v>45771</v>
      </c>
      <c r="D44" s="130">
        <v>202413</v>
      </c>
      <c r="E44" s="127" t="s">
        <v>132</v>
      </c>
      <c r="F44" s="127" t="s">
        <v>133</v>
      </c>
      <c r="G44" s="127" t="s">
        <v>128</v>
      </c>
      <c r="H44" s="109" t="s">
        <v>129</v>
      </c>
      <c r="I44" s="127" t="s">
        <v>10</v>
      </c>
      <c r="J44" s="127" t="s">
        <v>130</v>
      </c>
      <c r="K44" s="127" t="s">
        <v>131</v>
      </c>
      <c r="L44" s="127" t="s">
        <v>142</v>
      </c>
      <c r="M44" s="127" t="s">
        <v>356</v>
      </c>
      <c r="N44" s="131">
        <v>315</v>
      </c>
      <c r="O44" s="127" t="s">
        <v>94</v>
      </c>
      <c r="P44" s="127" t="s">
        <v>94</v>
      </c>
      <c r="Q44" s="127" t="s">
        <v>94</v>
      </c>
      <c r="R44" s="129">
        <v>45771</v>
      </c>
    </row>
    <row r="45" spans="1:18" outlineLevel="1" collapsed="1">
      <c r="A45" s="109"/>
      <c r="B45" s="110"/>
      <c r="C45" s="111"/>
      <c r="D45" s="112"/>
      <c r="E45" s="109"/>
      <c r="F45" s="109"/>
      <c r="G45" s="109"/>
      <c r="H45" s="109"/>
      <c r="I45" s="114" t="s">
        <v>139</v>
      </c>
      <c r="J45" s="109"/>
      <c r="K45" s="109"/>
      <c r="L45" s="109"/>
      <c r="M45" s="109"/>
      <c r="N45" s="113">
        <f>SUBTOTAL(9,N24:N44)</f>
        <v>1075.76</v>
      </c>
      <c r="O45" s="109"/>
      <c r="P45" s="109"/>
      <c r="Q45" s="109"/>
      <c r="R45" s="111"/>
    </row>
    <row r="46" spans="1:18" hidden="1" outlineLevel="2">
      <c r="A46" s="127" t="s">
        <v>127</v>
      </c>
      <c r="B46" s="128">
        <v>10780035</v>
      </c>
      <c r="C46" s="129">
        <v>45702</v>
      </c>
      <c r="D46" s="130">
        <v>202411</v>
      </c>
      <c r="E46" s="127" t="s">
        <v>95</v>
      </c>
      <c r="F46" s="127" t="s">
        <v>53</v>
      </c>
      <c r="G46" s="127" t="s">
        <v>128</v>
      </c>
      <c r="H46" s="109" t="s">
        <v>129</v>
      </c>
      <c r="I46" s="127" t="s">
        <v>14</v>
      </c>
      <c r="J46" s="127" t="s">
        <v>130</v>
      </c>
      <c r="K46" s="127" t="s">
        <v>131</v>
      </c>
      <c r="L46" s="127" t="s">
        <v>96</v>
      </c>
      <c r="M46" s="127" t="s">
        <v>321</v>
      </c>
      <c r="N46" s="131">
        <v>3.15</v>
      </c>
      <c r="O46" s="127" t="s">
        <v>94</v>
      </c>
      <c r="P46" s="127" t="s">
        <v>94</v>
      </c>
      <c r="Q46" s="127" t="s">
        <v>94</v>
      </c>
      <c r="R46" s="129">
        <v>45699</v>
      </c>
    </row>
    <row r="47" spans="1:18" hidden="1" outlineLevel="2">
      <c r="A47" s="127" t="s">
        <v>127</v>
      </c>
      <c r="B47" s="128">
        <v>10780035</v>
      </c>
      <c r="C47" s="129">
        <v>45702</v>
      </c>
      <c r="D47" s="130">
        <v>202411</v>
      </c>
      <c r="E47" s="127" t="s">
        <v>145</v>
      </c>
      <c r="F47" s="127" t="s">
        <v>146</v>
      </c>
      <c r="G47" s="127" t="s">
        <v>128</v>
      </c>
      <c r="H47" s="109" t="s">
        <v>129</v>
      </c>
      <c r="I47" s="127" t="s">
        <v>14</v>
      </c>
      <c r="J47" s="127" t="s">
        <v>130</v>
      </c>
      <c r="K47" s="127" t="s">
        <v>131</v>
      </c>
      <c r="L47" s="127" t="s">
        <v>147</v>
      </c>
      <c r="M47" s="127" t="s">
        <v>320</v>
      </c>
      <c r="N47" s="131">
        <v>42.3</v>
      </c>
      <c r="O47" s="127" t="s">
        <v>94</v>
      </c>
      <c r="P47" s="127" t="s">
        <v>94</v>
      </c>
      <c r="Q47" s="127" t="s">
        <v>94</v>
      </c>
      <c r="R47" s="129">
        <v>45699</v>
      </c>
    </row>
    <row r="48" spans="1:18" hidden="1" outlineLevel="2">
      <c r="A48" s="127" t="s">
        <v>127</v>
      </c>
      <c r="B48" s="128">
        <v>10780035</v>
      </c>
      <c r="C48" s="129">
        <v>45702</v>
      </c>
      <c r="D48" s="130">
        <v>202411</v>
      </c>
      <c r="E48" s="127" t="s">
        <v>132</v>
      </c>
      <c r="F48" s="127" t="s">
        <v>133</v>
      </c>
      <c r="G48" s="127" t="s">
        <v>128</v>
      </c>
      <c r="H48" s="109" t="s">
        <v>129</v>
      </c>
      <c r="I48" s="127" t="s">
        <v>14</v>
      </c>
      <c r="J48" s="127" t="s">
        <v>130</v>
      </c>
      <c r="K48" s="127" t="s">
        <v>131</v>
      </c>
      <c r="L48" s="127" t="s">
        <v>142</v>
      </c>
      <c r="M48" s="127" t="s">
        <v>321</v>
      </c>
      <c r="N48" s="131">
        <v>630</v>
      </c>
      <c r="O48" s="127" t="s">
        <v>94</v>
      </c>
      <c r="P48" s="127" t="s">
        <v>94</v>
      </c>
      <c r="Q48" s="127" t="s">
        <v>94</v>
      </c>
      <c r="R48" s="129">
        <v>45699</v>
      </c>
    </row>
    <row r="49" spans="1:18" hidden="1" outlineLevel="2">
      <c r="A49" s="127" t="s">
        <v>127</v>
      </c>
      <c r="B49" s="128">
        <v>10782073</v>
      </c>
      <c r="C49" s="129">
        <v>45730</v>
      </c>
      <c r="D49" s="130">
        <v>202412</v>
      </c>
      <c r="E49" s="127" t="s">
        <v>95</v>
      </c>
      <c r="F49" s="127" t="s">
        <v>53</v>
      </c>
      <c r="G49" s="127" t="s">
        <v>128</v>
      </c>
      <c r="H49" s="109" t="s">
        <v>129</v>
      </c>
      <c r="I49" s="127" t="s">
        <v>14</v>
      </c>
      <c r="J49" s="127" t="s">
        <v>130</v>
      </c>
      <c r="K49" s="127" t="s">
        <v>131</v>
      </c>
      <c r="L49" s="127" t="s">
        <v>96</v>
      </c>
      <c r="M49" s="127" t="s">
        <v>319</v>
      </c>
      <c r="N49" s="131">
        <v>1.05</v>
      </c>
      <c r="O49" s="127" t="s">
        <v>94</v>
      </c>
      <c r="P49" s="127" t="s">
        <v>94</v>
      </c>
      <c r="Q49" s="127" t="s">
        <v>94</v>
      </c>
      <c r="R49" s="129">
        <v>45728</v>
      </c>
    </row>
    <row r="50" spans="1:18" hidden="1" outlineLevel="2">
      <c r="A50" s="127" t="s">
        <v>127</v>
      </c>
      <c r="B50" s="128">
        <v>10782073</v>
      </c>
      <c r="C50" s="129">
        <v>45730</v>
      </c>
      <c r="D50" s="130">
        <v>202412</v>
      </c>
      <c r="E50" s="127" t="s">
        <v>145</v>
      </c>
      <c r="F50" s="127" t="s">
        <v>146</v>
      </c>
      <c r="G50" s="127" t="s">
        <v>128</v>
      </c>
      <c r="H50" s="109" t="s">
        <v>129</v>
      </c>
      <c r="I50" s="127" t="s">
        <v>14</v>
      </c>
      <c r="J50" s="127" t="s">
        <v>130</v>
      </c>
      <c r="K50" s="127" t="s">
        <v>131</v>
      </c>
      <c r="L50" s="127" t="s">
        <v>147</v>
      </c>
      <c r="M50" s="127" t="s">
        <v>318</v>
      </c>
      <c r="N50" s="131">
        <v>28.8</v>
      </c>
      <c r="O50" s="127" t="s">
        <v>94</v>
      </c>
      <c r="P50" s="127" t="s">
        <v>94</v>
      </c>
      <c r="Q50" s="127" t="s">
        <v>94</v>
      </c>
      <c r="R50" s="129">
        <v>45728</v>
      </c>
    </row>
    <row r="51" spans="1:18" hidden="1" outlineLevel="2">
      <c r="A51" s="127" t="s">
        <v>127</v>
      </c>
      <c r="B51" s="128">
        <v>10782073</v>
      </c>
      <c r="C51" s="129">
        <v>45730</v>
      </c>
      <c r="D51" s="130">
        <v>202412</v>
      </c>
      <c r="E51" s="127" t="s">
        <v>132</v>
      </c>
      <c r="F51" s="127" t="s">
        <v>133</v>
      </c>
      <c r="G51" s="127" t="s">
        <v>128</v>
      </c>
      <c r="H51" s="109" t="s">
        <v>129</v>
      </c>
      <c r="I51" s="127" t="s">
        <v>14</v>
      </c>
      <c r="J51" s="127" t="s">
        <v>130</v>
      </c>
      <c r="K51" s="127" t="s">
        <v>131</v>
      </c>
      <c r="L51" s="127" t="s">
        <v>142</v>
      </c>
      <c r="M51" s="127" t="s">
        <v>319</v>
      </c>
      <c r="N51" s="131">
        <v>210</v>
      </c>
      <c r="O51" s="127" t="s">
        <v>94</v>
      </c>
      <c r="P51" s="127" t="s">
        <v>94</v>
      </c>
      <c r="Q51" s="127" t="s">
        <v>94</v>
      </c>
      <c r="R51" s="129">
        <v>45728</v>
      </c>
    </row>
    <row r="52" spans="1:18" hidden="1" outlineLevel="2">
      <c r="A52" s="127" t="s">
        <v>351</v>
      </c>
      <c r="B52" s="128">
        <v>70701687</v>
      </c>
      <c r="C52" s="129">
        <v>45771</v>
      </c>
      <c r="D52" s="130">
        <v>202413</v>
      </c>
      <c r="E52" s="127" t="s">
        <v>95</v>
      </c>
      <c r="F52" s="127" t="s">
        <v>53</v>
      </c>
      <c r="G52" s="127" t="s">
        <v>128</v>
      </c>
      <c r="H52" s="109" t="s">
        <v>129</v>
      </c>
      <c r="I52" s="127" t="s">
        <v>14</v>
      </c>
      <c r="J52" s="127" t="s">
        <v>130</v>
      </c>
      <c r="K52" s="127" t="s">
        <v>131</v>
      </c>
      <c r="L52" s="127" t="s">
        <v>96</v>
      </c>
      <c r="M52" s="127" t="s">
        <v>358</v>
      </c>
      <c r="N52" s="131">
        <v>2.63</v>
      </c>
      <c r="O52" s="127" t="s">
        <v>94</v>
      </c>
      <c r="P52" s="127" t="s">
        <v>94</v>
      </c>
      <c r="Q52" s="127" t="s">
        <v>94</v>
      </c>
      <c r="R52" s="129">
        <v>45771</v>
      </c>
    </row>
    <row r="53" spans="1:18" hidden="1" outlineLevel="2">
      <c r="A53" s="127" t="s">
        <v>351</v>
      </c>
      <c r="B53" s="128">
        <v>70701687</v>
      </c>
      <c r="C53" s="129">
        <v>45771</v>
      </c>
      <c r="D53" s="130">
        <v>202413</v>
      </c>
      <c r="E53" s="127" t="s">
        <v>145</v>
      </c>
      <c r="F53" s="127" t="s">
        <v>146</v>
      </c>
      <c r="G53" s="127" t="s">
        <v>128</v>
      </c>
      <c r="H53" s="109" t="s">
        <v>129</v>
      </c>
      <c r="I53" s="127" t="s">
        <v>14</v>
      </c>
      <c r="J53" s="127" t="s">
        <v>130</v>
      </c>
      <c r="K53" s="127" t="s">
        <v>131</v>
      </c>
      <c r="L53" s="127" t="s">
        <v>147</v>
      </c>
      <c r="M53" s="127" t="s">
        <v>359</v>
      </c>
      <c r="N53" s="131">
        <v>14.4</v>
      </c>
      <c r="O53" s="127" t="s">
        <v>94</v>
      </c>
      <c r="P53" s="127" t="s">
        <v>94</v>
      </c>
      <c r="Q53" s="127" t="s">
        <v>94</v>
      </c>
      <c r="R53" s="129">
        <v>45771</v>
      </c>
    </row>
    <row r="54" spans="1:18" hidden="1" outlineLevel="2">
      <c r="A54" s="127" t="s">
        <v>351</v>
      </c>
      <c r="B54" s="128">
        <v>70701687</v>
      </c>
      <c r="C54" s="129">
        <v>45771</v>
      </c>
      <c r="D54" s="130">
        <v>202413</v>
      </c>
      <c r="E54" s="127" t="s">
        <v>132</v>
      </c>
      <c r="F54" s="127" t="s">
        <v>133</v>
      </c>
      <c r="G54" s="127" t="s">
        <v>128</v>
      </c>
      <c r="H54" s="109" t="s">
        <v>129</v>
      </c>
      <c r="I54" s="127" t="s">
        <v>14</v>
      </c>
      <c r="J54" s="127" t="s">
        <v>130</v>
      </c>
      <c r="K54" s="127" t="s">
        <v>131</v>
      </c>
      <c r="L54" s="127" t="s">
        <v>142</v>
      </c>
      <c r="M54" s="127" t="s">
        <v>358</v>
      </c>
      <c r="N54" s="131">
        <v>525</v>
      </c>
      <c r="O54" s="127" t="s">
        <v>94</v>
      </c>
      <c r="P54" s="127" t="s">
        <v>94</v>
      </c>
      <c r="Q54" s="127" t="s">
        <v>94</v>
      </c>
      <c r="R54" s="129">
        <v>45771</v>
      </c>
    </row>
    <row r="55" spans="1:18" hidden="1" outlineLevel="2">
      <c r="A55" s="127" t="s">
        <v>351</v>
      </c>
      <c r="B55" s="128">
        <v>70701687</v>
      </c>
      <c r="C55" s="129">
        <v>45771</v>
      </c>
      <c r="D55" s="130">
        <v>202413</v>
      </c>
      <c r="E55" s="127" t="s">
        <v>353</v>
      </c>
      <c r="F55" s="127" t="s">
        <v>354</v>
      </c>
      <c r="G55" s="127" t="s">
        <v>128</v>
      </c>
      <c r="H55" s="109" t="s">
        <v>129</v>
      </c>
      <c r="I55" s="127" t="s">
        <v>14</v>
      </c>
      <c r="J55" s="127" t="s">
        <v>130</v>
      </c>
      <c r="K55" s="127" t="s">
        <v>131</v>
      </c>
      <c r="L55" s="127" t="s">
        <v>355</v>
      </c>
      <c r="M55" s="127" t="s">
        <v>358</v>
      </c>
      <c r="N55" s="131">
        <v>16.2</v>
      </c>
      <c r="O55" s="127" t="s">
        <v>94</v>
      </c>
      <c r="P55" s="127" t="s">
        <v>94</v>
      </c>
      <c r="Q55" s="127" t="s">
        <v>94</v>
      </c>
      <c r="R55" s="129">
        <v>45771</v>
      </c>
    </row>
    <row r="56" spans="1:18" outlineLevel="1" collapsed="1">
      <c r="A56" s="109"/>
      <c r="B56" s="110"/>
      <c r="C56" s="111"/>
      <c r="D56" s="112"/>
      <c r="E56" s="109"/>
      <c r="F56" s="109"/>
      <c r="G56" s="109"/>
      <c r="H56" s="109"/>
      <c r="I56" s="114" t="s">
        <v>194</v>
      </c>
      <c r="J56" s="109"/>
      <c r="K56" s="109"/>
      <c r="L56" s="109"/>
      <c r="M56" s="109"/>
      <c r="N56" s="113">
        <f>SUBTOTAL(9,N46:N55)</f>
        <v>1473.53</v>
      </c>
      <c r="O56" s="109"/>
      <c r="P56" s="109"/>
      <c r="Q56" s="109"/>
      <c r="R56" s="111"/>
    </row>
    <row r="57" spans="1:18" hidden="1" outlineLevel="2">
      <c r="A57" s="109" t="s">
        <v>127</v>
      </c>
      <c r="B57" s="110">
        <v>10770837</v>
      </c>
      <c r="C57" s="111">
        <v>45580</v>
      </c>
      <c r="D57" s="112">
        <v>202407</v>
      </c>
      <c r="E57" s="109" t="s">
        <v>95</v>
      </c>
      <c r="F57" s="109" t="s">
        <v>53</v>
      </c>
      <c r="G57" s="109" t="s">
        <v>128</v>
      </c>
      <c r="H57" s="109" t="s">
        <v>129</v>
      </c>
      <c r="I57" s="109" t="s">
        <v>18</v>
      </c>
      <c r="J57" s="109" t="s">
        <v>130</v>
      </c>
      <c r="K57" s="109" t="s">
        <v>131</v>
      </c>
      <c r="L57" s="109" t="s">
        <v>96</v>
      </c>
      <c r="M57" s="109" t="s">
        <v>254</v>
      </c>
      <c r="N57" s="113">
        <v>1.05</v>
      </c>
      <c r="O57" s="109" t="s">
        <v>94</v>
      </c>
      <c r="P57" s="109" t="s">
        <v>94</v>
      </c>
      <c r="Q57" s="109" t="s">
        <v>94</v>
      </c>
      <c r="R57" s="111">
        <v>45583</v>
      </c>
    </row>
    <row r="58" spans="1:18" hidden="1" outlineLevel="2">
      <c r="A58" s="109" t="s">
        <v>127</v>
      </c>
      <c r="B58" s="110">
        <v>10770837</v>
      </c>
      <c r="C58" s="111">
        <v>45580</v>
      </c>
      <c r="D58" s="112">
        <v>202407</v>
      </c>
      <c r="E58" s="109" t="s">
        <v>145</v>
      </c>
      <c r="F58" s="109" t="s">
        <v>146</v>
      </c>
      <c r="G58" s="109" t="s">
        <v>128</v>
      </c>
      <c r="H58" s="109" t="s">
        <v>129</v>
      </c>
      <c r="I58" s="109" t="s">
        <v>18</v>
      </c>
      <c r="J58" s="109" t="s">
        <v>130</v>
      </c>
      <c r="K58" s="109" t="s">
        <v>131</v>
      </c>
      <c r="L58" s="109" t="s">
        <v>147</v>
      </c>
      <c r="M58" s="109" t="s">
        <v>255</v>
      </c>
      <c r="N58" s="113">
        <v>5.4</v>
      </c>
      <c r="O58" s="109" t="s">
        <v>94</v>
      </c>
      <c r="P58" s="109" t="s">
        <v>94</v>
      </c>
      <c r="Q58" s="109" t="s">
        <v>94</v>
      </c>
      <c r="R58" s="111">
        <v>45583</v>
      </c>
    </row>
    <row r="59" spans="1:18" hidden="1" outlineLevel="2">
      <c r="A59" s="109" t="s">
        <v>127</v>
      </c>
      <c r="B59" s="110">
        <v>10770837</v>
      </c>
      <c r="C59" s="111">
        <v>45580</v>
      </c>
      <c r="D59" s="112">
        <v>202407</v>
      </c>
      <c r="E59" s="109" t="s">
        <v>132</v>
      </c>
      <c r="F59" s="109" t="s">
        <v>133</v>
      </c>
      <c r="G59" s="109" t="s">
        <v>128</v>
      </c>
      <c r="H59" s="109" t="s">
        <v>129</v>
      </c>
      <c r="I59" s="109" t="s">
        <v>18</v>
      </c>
      <c r="J59" s="109" t="s">
        <v>130</v>
      </c>
      <c r="K59" s="109" t="s">
        <v>131</v>
      </c>
      <c r="L59" s="109" t="s">
        <v>142</v>
      </c>
      <c r="M59" s="109" t="s">
        <v>254</v>
      </c>
      <c r="N59" s="113">
        <v>210</v>
      </c>
      <c r="O59" s="109" t="s">
        <v>94</v>
      </c>
      <c r="P59" s="109" t="s">
        <v>94</v>
      </c>
      <c r="Q59" s="109" t="s">
        <v>94</v>
      </c>
      <c r="R59" s="111">
        <v>45583</v>
      </c>
    </row>
    <row r="60" spans="1:18" hidden="1" outlineLevel="2">
      <c r="A60" s="109" t="s">
        <v>127</v>
      </c>
      <c r="B60" s="110">
        <v>10774897</v>
      </c>
      <c r="C60" s="111">
        <v>45642</v>
      </c>
      <c r="D60" s="112">
        <v>202409</v>
      </c>
      <c r="E60" s="109" t="s">
        <v>95</v>
      </c>
      <c r="F60" s="109" t="s">
        <v>53</v>
      </c>
      <c r="G60" s="109" t="s">
        <v>128</v>
      </c>
      <c r="H60" s="109" t="s">
        <v>129</v>
      </c>
      <c r="I60" s="109" t="s">
        <v>18</v>
      </c>
      <c r="J60" s="109" t="s">
        <v>130</v>
      </c>
      <c r="K60" s="109" t="s">
        <v>131</v>
      </c>
      <c r="L60" s="109" t="s">
        <v>96</v>
      </c>
      <c r="M60" s="109" t="s">
        <v>256</v>
      </c>
      <c r="N60" s="113">
        <v>0.53</v>
      </c>
      <c r="O60" s="109" t="s">
        <v>94</v>
      </c>
      <c r="P60" s="109" t="s">
        <v>94</v>
      </c>
      <c r="Q60" s="109" t="s">
        <v>94</v>
      </c>
      <c r="R60" s="111">
        <v>45638</v>
      </c>
    </row>
    <row r="61" spans="1:18" hidden="1" outlineLevel="2">
      <c r="A61" s="109" t="s">
        <v>127</v>
      </c>
      <c r="B61" s="110">
        <v>10774897</v>
      </c>
      <c r="C61" s="111">
        <v>45642</v>
      </c>
      <c r="D61" s="112">
        <v>202409</v>
      </c>
      <c r="E61" s="109" t="s">
        <v>145</v>
      </c>
      <c r="F61" s="109" t="s">
        <v>146</v>
      </c>
      <c r="G61" s="109" t="s">
        <v>128</v>
      </c>
      <c r="H61" s="109" t="s">
        <v>129</v>
      </c>
      <c r="I61" s="109" t="s">
        <v>18</v>
      </c>
      <c r="J61" s="109" t="s">
        <v>130</v>
      </c>
      <c r="K61" s="109" t="s">
        <v>131</v>
      </c>
      <c r="L61" s="109" t="s">
        <v>147</v>
      </c>
      <c r="M61" s="109" t="s">
        <v>257</v>
      </c>
      <c r="N61" s="113">
        <v>25.5</v>
      </c>
      <c r="O61" s="109" t="s">
        <v>94</v>
      </c>
      <c r="P61" s="109" t="s">
        <v>94</v>
      </c>
      <c r="Q61" s="109" t="s">
        <v>94</v>
      </c>
      <c r="R61" s="111">
        <v>45638</v>
      </c>
    </row>
    <row r="62" spans="1:18" hidden="1" outlineLevel="2">
      <c r="A62" s="109" t="s">
        <v>127</v>
      </c>
      <c r="B62" s="110">
        <v>10774897</v>
      </c>
      <c r="C62" s="111">
        <v>45642</v>
      </c>
      <c r="D62" s="112">
        <v>202409</v>
      </c>
      <c r="E62" s="109" t="s">
        <v>132</v>
      </c>
      <c r="F62" s="109" t="s">
        <v>133</v>
      </c>
      <c r="G62" s="109" t="s">
        <v>128</v>
      </c>
      <c r="H62" s="109" t="s">
        <v>129</v>
      </c>
      <c r="I62" s="109" t="s">
        <v>18</v>
      </c>
      <c r="J62" s="109" t="s">
        <v>130</v>
      </c>
      <c r="K62" s="109" t="s">
        <v>131</v>
      </c>
      <c r="L62" s="109" t="s">
        <v>142</v>
      </c>
      <c r="M62" s="109" t="s">
        <v>256</v>
      </c>
      <c r="N62" s="113">
        <v>105</v>
      </c>
      <c r="O62" s="109" t="s">
        <v>94</v>
      </c>
      <c r="P62" s="109" t="s">
        <v>94</v>
      </c>
      <c r="Q62" s="109" t="s">
        <v>94</v>
      </c>
      <c r="R62" s="111">
        <v>45638</v>
      </c>
    </row>
    <row r="63" spans="1:18" hidden="1" outlineLevel="2">
      <c r="A63" s="109" t="s">
        <v>127</v>
      </c>
      <c r="B63" s="110">
        <v>10777473</v>
      </c>
      <c r="C63" s="111">
        <v>45672</v>
      </c>
      <c r="D63" s="112">
        <v>202410</v>
      </c>
      <c r="E63" s="109" t="s">
        <v>95</v>
      </c>
      <c r="F63" s="109" t="s">
        <v>53</v>
      </c>
      <c r="G63" s="109" t="s">
        <v>128</v>
      </c>
      <c r="H63" s="109" t="s">
        <v>129</v>
      </c>
      <c r="I63" s="109" t="s">
        <v>18</v>
      </c>
      <c r="J63" s="109" t="s">
        <v>130</v>
      </c>
      <c r="K63" s="109" t="s">
        <v>131</v>
      </c>
      <c r="L63" s="109" t="s">
        <v>96</v>
      </c>
      <c r="M63" s="109" t="s">
        <v>258</v>
      </c>
      <c r="N63" s="113">
        <v>2.1</v>
      </c>
      <c r="O63" s="109" t="s">
        <v>94</v>
      </c>
      <c r="P63" s="109" t="s">
        <v>94</v>
      </c>
      <c r="Q63" s="109" t="s">
        <v>94</v>
      </c>
      <c r="R63" s="111">
        <v>45671</v>
      </c>
    </row>
    <row r="64" spans="1:18" hidden="1" outlineLevel="2">
      <c r="A64" s="109" t="s">
        <v>127</v>
      </c>
      <c r="B64" s="110">
        <v>10777473</v>
      </c>
      <c r="C64" s="111">
        <v>45672</v>
      </c>
      <c r="D64" s="112">
        <v>202410</v>
      </c>
      <c r="E64" s="109" t="s">
        <v>145</v>
      </c>
      <c r="F64" s="109" t="s">
        <v>146</v>
      </c>
      <c r="G64" s="109" t="s">
        <v>128</v>
      </c>
      <c r="H64" s="109" t="s">
        <v>129</v>
      </c>
      <c r="I64" s="109" t="s">
        <v>18</v>
      </c>
      <c r="J64" s="109" t="s">
        <v>130</v>
      </c>
      <c r="K64" s="109" t="s">
        <v>131</v>
      </c>
      <c r="L64" s="109" t="s">
        <v>147</v>
      </c>
      <c r="M64" s="109" t="s">
        <v>259</v>
      </c>
      <c r="N64" s="113">
        <v>11.25</v>
      </c>
      <c r="O64" s="109" t="s">
        <v>94</v>
      </c>
      <c r="P64" s="109" t="s">
        <v>94</v>
      </c>
      <c r="Q64" s="109" t="s">
        <v>94</v>
      </c>
      <c r="R64" s="111">
        <v>45671</v>
      </c>
    </row>
    <row r="65" spans="1:18" hidden="1" outlineLevel="2">
      <c r="A65" s="109" t="s">
        <v>127</v>
      </c>
      <c r="B65" s="110">
        <v>10777473</v>
      </c>
      <c r="C65" s="111">
        <v>45672</v>
      </c>
      <c r="D65" s="112">
        <v>202410</v>
      </c>
      <c r="E65" s="109" t="s">
        <v>132</v>
      </c>
      <c r="F65" s="109" t="s">
        <v>133</v>
      </c>
      <c r="G65" s="109" t="s">
        <v>128</v>
      </c>
      <c r="H65" s="109" t="s">
        <v>129</v>
      </c>
      <c r="I65" s="109" t="s">
        <v>18</v>
      </c>
      <c r="J65" s="109" t="s">
        <v>130</v>
      </c>
      <c r="K65" s="109" t="s">
        <v>131</v>
      </c>
      <c r="L65" s="109" t="s">
        <v>142</v>
      </c>
      <c r="M65" s="109" t="s">
        <v>258</v>
      </c>
      <c r="N65" s="113">
        <v>420</v>
      </c>
      <c r="O65" s="109" t="s">
        <v>94</v>
      </c>
      <c r="P65" s="109" t="s">
        <v>94</v>
      </c>
      <c r="Q65" s="109" t="s">
        <v>94</v>
      </c>
      <c r="R65" s="111">
        <v>45671</v>
      </c>
    </row>
    <row r="66" spans="1:18" hidden="1" outlineLevel="2">
      <c r="A66" s="127" t="s">
        <v>127</v>
      </c>
      <c r="B66" s="128">
        <v>10780035</v>
      </c>
      <c r="C66" s="129">
        <v>45702</v>
      </c>
      <c r="D66" s="130">
        <v>202411</v>
      </c>
      <c r="E66" s="127" t="s">
        <v>95</v>
      </c>
      <c r="F66" s="127" t="s">
        <v>53</v>
      </c>
      <c r="G66" s="127" t="s">
        <v>128</v>
      </c>
      <c r="H66" s="109" t="s">
        <v>129</v>
      </c>
      <c r="I66" s="127" t="s">
        <v>18</v>
      </c>
      <c r="J66" s="127" t="s">
        <v>130</v>
      </c>
      <c r="K66" s="127" t="s">
        <v>131</v>
      </c>
      <c r="L66" s="127" t="s">
        <v>96</v>
      </c>
      <c r="M66" s="127" t="s">
        <v>323</v>
      </c>
      <c r="N66" s="131">
        <v>0.53</v>
      </c>
      <c r="O66" s="127" t="s">
        <v>94</v>
      </c>
      <c r="P66" s="127" t="s">
        <v>94</v>
      </c>
      <c r="Q66" s="127" t="s">
        <v>94</v>
      </c>
      <c r="R66" s="129">
        <v>45699</v>
      </c>
    </row>
    <row r="67" spans="1:18" hidden="1" outlineLevel="2">
      <c r="A67" s="127" t="s">
        <v>127</v>
      </c>
      <c r="B67" s="128">
        <v>10780035</v>
      </c>
      <c r="C67" s="129">
        <v>45702</v>
      </c>
      <c r="D67" s="130">
        <v>202411</v>
      </c>
      <c r="E67" s="127" t="s">
        <v>132</v>
      </c>
      <c r="F67" s="127" t="s">
        <v>133</v>
      </c>
      <c r="G67" s="127" t="s">
        <v>128</v>
      </c>
      <c r="H67" s="109" t="s">
        <v>129</v>
      </c>
      <c r="I67" s="127" t="s">
        <v>18</v>
      </c>
      <c r="J67" s="127" t="s">
        <v>130</v>
      </c>
      <c r="K67" s="127" t="s">
        <v>131</v>
      </c>
      <c r="L67" s="127" t="s">
        <v>142</v>
      </c>
      <c r="M67" s="127" t="s">
        <v>323</v>
      </c>
      <c r="N67" s="131">
        <v>105</v>
      </c>
      <c r="O67" s="127" t="s">
        <v>94</v>
      </c>
      <c r="P67" s="127" t="s">
        <v>94</v>
      </c>
      <c r="Q67" s="127" t="s">
        <v>94</v>
      </c>
      <c r="R67" s="129">
        <v>45699</v>
      </c>
    </row>
    <row r="68" spans="1:18" hidden="1" outlineLevel="2">
      <c r="A68" s="127" t="s">
        <v>127</v>
      </c>
      <c r="B68" s="128">
        <v>10782073</v>
      </c>
      <c r="C68" s="129">
        <v>45730</v>
      </c>
      <c r="D68" s="130">
        <v>202412</v>
      </c>
      <c r="E68" s="127" t="s">
        <v>95</v>
      </c>
      <c r="F68" s="127" t="s">
        <v>53</v>
      </c>
      <c r="G68" s="127" t="s">
        <v>128</v>
      </c>
      <c r="H68" s="109" t="s">
        <v>129</v>
      </c>
      <c r="I68" s="127" t="s">
        <v>18</v>
      </c>
      <c r="J68" s="127" t="s">
        <v>130</v>
      </c>
      <c r="K68" s="127" t="s">
        <v>131</v>
      </c>
      <c r="L68" s="127" t="s">
        <v>96</v>
      </c>
      <c r="M68" s="127" t="s">
        <v>324</v>
      </c>
      <c r="N68" s="131">
        <v>1.05</v>
      </c>
      <c r="O68" s="127" t="s">
        <v>94</v>
      </c>
      <c r="P68" s="127" t="s">
        <v>94</v>
      </c>
      <c r="Q68" s="127" t="s">
        <v>94</v>
      </c>
      <c r="R68" s="129">
        <v>45728</v>
      </c>
    </row>
    <row r="69" spans="1:18" hidden="1" outlineLevel="2">
      <c r="A69" s="127" t="s">
        <v>127</v>
      </c>
      <c r="B69" s="128">
        <v>10782073</v>
      </c>
      <c r="C69" s="129">
        <v>45730</v>
      </c>
      <c r="D69" s="130">
        <v>202412</v>
      </c>
      <c r="E69" s="127" t="s">
        <v>145</v>
      </c>
      <c r="F69" s="127" t="s">
        <v>146</v>
      </c>
      <c r="G69" s="127" t="s">
        <v>128</v>
      </c>
      <c r="H69" s="109" t="s">
        <v>129</v>
      </c>
      <c r="I69" s="127" t="s">
        <v>18</v>
      </c>
      <c r="J69" s="127" t="s">
        <v>130</v>
      </c>
      <c r="K69" s="127" t="s">
        <v>131</v>
      </c>
      <c r="L69" s="127" t="s">
        <v>147</v>
      </c>
      <c r="M69" s="127" t="s">
        <v>322</v>
      </c>
      <c r="N69" s="131">
        <v>147.4</v>
      </c>
      <c r="O69" s="127" t="s">
        <v>94</v>
      </c>
      <c r="P69" s="127" t="s">
        <v>94</v>
      </c>
      <c r="Q69" s="127" t="s">
        <v>94</v>
      </c>
      <c r="R69" s="129">
        <v>45728</v>
      </c>
    </row>
    <row r="70" spans="1:18" hidden="1" outlineLevel="2">
      <c r="A70" s="127" t="s">
        <v>127</v>
      </c>
      <c r="B70" s="128">
        <v>10782073</v>
      </c>
      <c r="C70" s="129">
        <v>45730</v>
      </c>
      <c r="D70" s="130">
        <v>202412</v>
      </c>
      <c r="E70" s="127" t="s">
        <v>132</v>
      </c>
      <c r="F70" s="127" t="s">
        <v>133</v>
      </c>
      <c r="G70" s="127" t="s">
        <v>128</v>
      </c>
      <c r="H70" s="109" t="s">
        <v>129</v>
      </c>
      <c r="I70" s="127" t="s">
        <v>18</v>
      </c>
      <c r="J70" s="127" t="s">
        <v>130</v>
      </c>
      <c r="K70" s="127" t="s">
        <v>131</v>
      </c>
      <c r="L70" s="127" t="s">
        <v>142</v>
      </c>
      <c r="M70" s="127" t="s">
        <v>324</v>
      </c>
      <c r="N70" s="131">
        <v>210</v>
      </c>
      <c r="O70" s="127" t="s">
        <v>94</v>
      </c>
      <c r="P70" s="127" t="s">
        <v>94</v>
      </c>
      <c r="Q70" s="127" t="s">
        <v>94</v>
      </c>
      <c r="R70" s="129">
        <v>45728</v>
      </c>
    </row>
    <row r="71" spans="1:18" hidden="1" outlineLevel="2">
      <c r="A71" s="127" t="s">
        <v>351</v>
      </c>
      <c r="B71" s="128">
        <v>70701687</v>
      </c>
      <c r="C71" s="129">
        <v>45771</v>
      </c>
      <c r="D71" s="130">
        <v>202413</v>
      </c>
      <c r="E71" s="127" t="s">
        <v>95</v>
      </c>
      <c r="F71" s="127" t="s">
        <v>53</v>
      </c>
      <c r="G71" s="127" t="s">
        <v>128</v>
      </c>
      <c r="H71" s="109" t="s">
        <v>129</v>
      </c>
      <c r="I71" s="127" t="s">
        <v>18</v>
      </c>
      <c r="J71" s="127" t="s">
        <v>130</v>
      </c>
      <c r="K71" s="127" t="s">
        <v>131</v>
      </c>
      <c r="L71" s="127" t="s">
        <v>96</v>
      </c>
      <c r="M71" s="127" t="s">
        <v>360</v>
      </c>
      <c r="N71" s="131">
        <v>2.63</v>
      </c>
      <c r="O71" s="127" t="s">
        <v>94</v>
      </c>
      <c r="P71" s="127" t="s">
        <v>94</v>
      </c>
      <c r="Q71" s="127" t="s">
        <v>94</v>
      </c>
      <c r="R71" s="129">
        <v>45771</v>
      </c>
    </row>
    <row r="72" spans="1:18" hidden="1" outlineLevel="2">
      <c r="A72" s="127" t="s">
        <v>351</v>
      </c>
      <c r="B72" s="128">
        <v>70701687</v>
      </c>
      <c r="C72" s="129">
        <v>45771</v>
      </c>
      <c r="D72" s="130">
        <v>202413</v>
      </c>
      <c r="E72" s="127" t="s">
        <v>132</v>
      </c>
      <c r="F72" s="127" t="s">
        <v>133</v>
      </c>
      <c r="G72" s="127" t="s">
        <v>128</v>
      </c>
      <c r="H72" s="109" t="s">
        <v>129</v>
      </c>
      <c r="I72" s="127" t="s">
        <v>18</v>
      </c>
      <c r="J72" s="127" t="s">
        <v>130</v>
      </c>
      <c r="K72" s="127" t="s">
        <v>131</v>
      </c>
      <c r="L72" s="127" t="s">
        <v>142</v>
      </c>
      <c r="M72" s="127" t="s">
        <v>360</v>
      </c>
      <c r="N72" s="131">
        <v>525</v>
      </c>
      <c r="O72" s="127" t="s">
        <v>94</v>
      </c>
      <c r="P72" s="127" t="s">
        <v>94</v>
      </c>
      <c r="Q72" s="127" t="s">
        <v>94</v>
      </c>
      <c r="R72" s="129">
        <v>45771</v>
      </c>
    </row>
    <row r="73" spans="1:18" hidden="1" outlineLevel="2">
      <c r="A73" s="127" t="s">
        <v>351</v>
      </c>
      <c r="B73" s="128">
        <v>70701687</v>
      </c>
      <c r="C73" s="129">
        <v>45771</v>
      </c>
      <c r="D73" s="130">
        <v>202413</v>
      </c>
      <c r="E73" s="127" t="s">
        <v>353</v>
      </c>
      <c r="F73" s="127" t="s">
        <v>354</v>
      </c>
      <c r="G73" s="127" t="s">
        <v>128</v>
      </c>
      <c r="H73" s="109" t="s">
        <v>129</v>
      </c>
      <c r="I73" s="127" t="s">
        <v>18</v>
      </c>
      <c r="J73" s="127" t="s">
        <v>130</v>
      </c>
      <c r="K73" s="127" t="s">
        <v>131</v>
      </c>
      <c r="L73" s="127" t="s">
        <v>97</v>
      </c>
      <c r="M73" s="127" t="s">
        <v>360</v>
      </c>
      <c r="N73" s="131">
        <v>16.2</v>
      </c>
      <c r="O73" s="127" t="s">
        <v>94</v>
      </c>
      <c r="P73" s="127" t="s">
        <v>94</v>
      </c>
      <c r="Q73" s="127" t="s">
        <v>94</v>
      </c>
      <c r="R73" s="129">
        <v>45771</v>
      </c>
    </row>
    <row r="74" spans="1:18" outlineLevel="1" collapsed="1">
      <c r="A74" s="109"/>
      <c r="B74" s="110"/>
      <c r="C74" s="111"/>
      <c r="D74" s="112"/>
      <c r="E74" s="109"/>
      <c r="F74" s="109"/>
      <c r="G74" s="109"/>
      <c r="H74" s="109"/>
      <c r="I74" s="114" t="s">
        <v>140</v>
      </c>
      <c r="J74" s="109"/>
      <c r="K74" s="109"/>
      <c r="L74" s="109"/>
      <c r="M74" s="109"/>
      <c r="N74" s="113">
        <f>SUBTOTAL(9,N57:N73)</f>
        <v>1788.64</v>
      </c>
      <c r="O74" s="109"/>
      <c r="P74" s="109"/>
      <c r="Q74" s="109"/>
      <c r="R74" s="111"/>
    </row>
    <row r="75" spans="1:18" hidden="1" outlineLevel="2">
      <c r="A75" s="109" t="s">
        <v>127</v>
      </c>
      <c r="B75" s="110">
        <v>10772793</v>
      </c>
      <c r="C75" s="111">
        <v>45611</v>
      </c>
      <c r="D75" s="112">
        <v>202408</v>
      </c>
      <c r="E75" s="109" t="s">
        <v>95</v>
      </c>
      <c r="F75" s="109" t="s">
        <v>53</v>
      </c>
      <c r="G75" s="109" t="s">
        <v>128</v>
      </c>
      <c r="H75" s="109" t="s">
        <v>129</v>
      </c>
      <c r="I75" s="109" t="s">
        <v>20</v>
      </c>
      <c r="J75" s="109" t="s">
        <v>130</v>
      </c>
      <c r="K75" s="109" t="s">
        <v>131</v>
      </c>
      <c r="L75" s="109" t="s">
        <v>96</v>
      </c>
      <c r="M75" s="109" t="s">
        <v>260</v>
      </c>
      <c r="N75" s="113">
        <v>0.53</v>
      </c>
      <c r="O75" s="109" t="s">
        <v>94</v>
      </c>
      <c r="P75" s="109" t="s">
        <v>94</v>
      </c>
      <c r="Q75" s="109" t="s">
        <v>94</v>
      </c>
      <c r="R75" s="111">
        <v>45609</v>
      </c>
    </row>
    <row r="76" spans="1:18" hidden="1" outlineLevel="2">
      <c r="A76" s="109" t="s">
        <v>127</v>
      </c>
      <c r="B76" s="110">
        <v>10772793</v>
      </c>
      <c r="C76" s="111">
        <v>45611</v>
      </c>
      <c r="D76" s="112">
        <v>202408</v>
      </c>
      <c r="E76" s="109" t="s">
        <v>145</v>
      </c>
      <c r="F76" s="109" t="s">
        <v>146</v>
      </c>
      <c r="G76" s="109" t="s">
        <v>128</v>
      </c>
      <c r="H76" s="109" t="s">
        <v>129</v>
      </c>
      <c r="I76" s="109" t="s">
        <v>20</v>
      </c>
      <c r="J76" s="109" t="s">
        <v>130</v>
      </c>
      <c r="K76" s="109" t="s">
        <v>131</v>
      </c>
      <c r="L76" s="109" t="s">
        <v>147</v>
      </c>
      <c r="M76" s="109" t="s">
        <v>261</v>
      </c>
      <c r="N76" s="113">
        <v>36</v>
      </c>
      <c r="O76" s="109" t="s">
        <v>94</v>
      </c>
      <c r="P76" s="109" t="s">
        <v>94</v>
      </c>
      <c r="Q76" s="109" t="s">
        <v>94</v>
      </c>
      <c r="R76" s="111">
        <v>45609</v>
      </c>
    </row>
    <row r="77" spans="1:18" hidden="1" outlineLevel="2">
      <c r="A77" s="109" t="s">
        <v>127</v>
      </c>
      <c r="B77" s="110">
        <v>10772793</v>
      </c>
      <c r="C77" s="111">
        <v>45611</v>
      </c>
      <c r="D77" s="112">
        <v>202408</v>
      </c>
      <c r="E77" s="109" t="s">
        <v>132</v>
      </c>
      <c r="F77" s="109" t="s">
        <v>133</v>
      </c>
      <c r="G77" s="109" t="s">
        <v>128</v>
      </c>
      <c r="H77" s="109" t="s">
        <v>129</v>
      </c>
      <c r="I77" s="109" t="s">
        <v>20</v>
      </c>
      <c r="J77" s="109" t="s">
        <v>130</v>
      </c>
      <c r="K77" s="109" t="s">
        <v>131</v>
      </c>
      <c r="L77" s="109" t="s">
        <v>142</v>
      </c>
      <c r="M77" s="109" t="s">
        <v>260</v>
      </c>
      <c r="N77" s="113">
        <v>105</v>
      </c>
      <c r="O77" s="109" t="s">
        <v>94</v>
      </c>
      <c r="P77" s="109" t="s">
        <v>94</v>
      </c>
      <c r="Q77" s="109" t="s">
        <v>94</v>
      </c>
      <c r="R77" s="111">
        <v>45609</v>
      </c>
    </row>
    <row r="78" spans="1:18" hidden="1" outlineLevel="2">
      <c r="A78" s="127" t="s">
        <v>127</v>
      </c>
      <c r="B78" s="128">
        <v>10780035</v>
      </c>
      <c r="C78" s="129">
        <v>45702</v>
      </c>
      <c r="D78" s="130">
        <v>202411</v>
      </c>
      <c r="E78" s="127" t="s">
        <v>95</v>
      </c>
      <c r="F78" s="127" t="s">
        <v>53</v>
      </c>
      <c r="G78" s="127" t="s">
        <v>128</v>
      </c>
      <c r="H78" s="109" t="s">
        <v>129</v>
      </c>
      <c r="I78" s="127" t="s">
        <v>20</v>
      </c>
      <c r="J78" s="127" t="s">
        <v>130</v>
      </c>
      <c r="K78" s="127" t="s">
        <v>131</v>
      </c>
      <c r="L78" s="127" t="s">
        <v>96</v>
      </c>
      <c r="M78" s="127" t="s">
        <v>326</v>
      </c>
      <c r="N78" s="131">
        <v>0.53</v>
      </c>
      <c r="O78" s="127" t="s">
        <v>94</v>
      </c>
      <c r="P78" s="127" t="s">
        <v>94</v>
      </c>
      <c r="Q78" s="127" t="s">
        <v>94</v>
      </c>
      <c r="R78" s="129">
        <v>45699</v>
      </c>
    </row>
    <row r="79" spans="1:18" hidden="1" outlineLevel="2">
      <c r="A79" s="127" t="s">
        <v>127</v>
      </c>
      <c r="B79" s="128">
        <v>10780035</v>
      </c>
      <c r="C79" s="129">
        <v>45702</v>
      </c>
      <c r="D79" s="130">
        <v>202411</v>
      </c>
      <c r="E79" s="127" t="s">
        <v>145</v>
      </c>
      <c r="F79" s="127" t="s">
        <v>146</v>
      </c>
      <c r="G79" s="127" t="s">
        <v>128</v>
      </c>
      <c r="H79" s="109" t="s">
        <v>129</v>
      </c>
      <c r="I79" s="127" t="s">
        <v>20</v>
      </c>
      <c r="J79" s="127" t="s">
        <v>130</v>
      </c>
      <c r="K79" s="127" t="s">
        <v>131</v>
      </c>
      <c r="L79" s="127" t="s">
        <v>147</v>
      </c>
      <c r="M79" s="127" t="s">
        <v>328</v>
      </c>
      <c r="N79" s="131">
        <v>103.5</v>
      </c>
      <c r="O79" s="127" t="s">
        <v>94</v>
      </c>
      <c r="P79" s="127" t="s">
        <v>94</v>
      </c>
      <c r="Q79" s="127" t="s">
        <v>94</v>
      </c>
      <c r="R79" s="129">
        <v>45699</v>
      </c>
    </row>
    <row r="80" spans="1:18" hidden="1" outlineLevel="2">
      <c r="A80" s="127" t="s">
        <v>127</v>
      </c>
      <c r="B80" s="128">
        <v>10780035</v>
      </c>
      <c r="C80" s="129">
        <v>45702</v>
      </c>
      <c r="D80" s="130">
        <v>202411</v>
      </c>
      <c r="E80" s="127" t="s">
        <v>132</v>
      </c>
      <c r="F80" s="127" t="s">
        <v>133</v>
      </c>
      <c r="G80" s="127" t="s">
        <v>128</v>
      </c>
      <c r="H80" s="109" t="s">
        <v>129</v>
      </c>
      <c r="I80" s="127" t="s">
        <v>20</v>
      </c>
      <c r="J80" s="127" t="s">
        <v>130</v>
      </c>
      <c r="K80" s="127" t="s">
        <v>131</v>
      </c>
      <c r="L80" s="127" t="s">
        <v>142</v>
      </c>
      <c r="M80" s="127" t="s">
        <v>326</v>
      </c>
      <c r="N80" s="131">
        <v>105</v>
      </c>
      <c r="O80" s="127" t="s">
        <v>94</v>
      </c>
      <c r="P80" s="127" t="s">
        <v>94</v>
      </c>
      <c r="Q80" s="127" t="s">
        <v>94</v>
      </c>
      <c r="R80" s="129">
        <v>45699</v>
      </c>
    </row>
    <row r="81" spans="1:18" hidden="1" outlineLevel="2">
      <c r="A81" s="127" t="s">
        <v>127</v>
      </c>
      <c r="B81" s="128">
        <v>10782073</v>
      </c>
      <c r="C81" s="129">
        <v>45730</v>
      </c>
      <c r="D81" s="130">
        <v>202412</v>
      </c>
      <c r="E81" s="127" t="s">
        <v>95</v>
      </c>
      <c r="F81" s="127" t="s">
        <v>53</v>
      </c>
      <c r="G81" s="127" t="s">
        <v>128</v>
      </c>
      <c r="H81" s="109" t="s">
        <v>129</v>
      </c>
      <c r="I81" s="127" t="s">
        <v>20</v>
      </c>
      <c r="J81" s="127" t="s">
        <v>130</v>
      </c>
      <c r="K81" s="127" t="s">
        <v>131</v>
      </c>
      <c r="L81" s="127" t="s">
        <v>96</v>
      </c>
      <c r="M81" s="127" t="s">
        <v>327</v>
      </c>
      <c r="N81" s="131">
        <v>0.53</v>
      </c>
      <c r="O81" s="127" t="s">
        <v>94</v>
      </c>
      <c r="P81" s="127" t="s">
        <v>94</v>
      </c>
      <c r="Q81" s="127" t="s">
        <v>94</v>
      </c>
      <c r="R81" s="129">
        <v>45728</v>
      </c>
    </row>
    <row r="82" spans="1:18" hidden="1" outlineLevel="2">
      <c r="A82" s="127" t="s">
        <v>127</v>
      </c>
      <c r="B82" s="128">
        <v>10782073</v>
      </c>
      <c r="C82" s="129">
        <v>45730</v>
      </c>
      <c r="D82" s="130">
        <v>202412</v>
      </c>
      <c r="E82" s="127" t="s">
        <v>145</v>
      </c>
      <c r="F82" s="127" t="s">
        <v>146</v>
      </c>
      <c r="G82" s="127" t="s">
        <v>128</v>
      </c>
      <c r="H82" s="109" t="s">
        <v>129</v>
      </c>
      <c r="I82" s="127" t="s">
        <v>20</v>
      </c>
      <c r="J82" s="127" t="s">
        <v>130</v>
      </c>
      <c r="K82" s="127" t="s">
        <v>131</v>
      </c>
      <c r="L82" s="127" t="s">
        <v>147</v>
      </c>
      <c r="M82" s="127" t="s">
        <v>325</v>
      </c>
      <c r="N82" s="131">
        <v>81</v>
      </c>
      <c r="O82" s="127" t="s">
        <v>94</v>
      </c>
      <c r="P82" s="127" t="s">
        <v>94</v>
      </c>
      <c r="Q82" s="127" t="s">
        <v>94</v>
      </c>
      <c r="R82" s="129">
        <v>45728</v>
      </c>
    </row>
    <row r="83" spans="1:18" hidden="1" outlineLevel="2">
      <c r="A83" s="127" t="s">
        <v>127</v>
      </c>
      <c r="B83" s="128">
        <v>10782073</v>
      </c>
      <c r="C83" s="129">
        <v>45730</v>
      </c>
      <c r="D83" s="130">
        <v>202412</v>
      </c>
      <c r="E83" s="127" t="s">
        <v>132</v>
      </c>
      <c r="F83" s="127" t="s">
        <v>133</v>
      </c>
      <c r="G83" s="127" t="s">
        <v>128</v>
      </c>
      <c r="H83" s="109" t="s">
        <v>129</v>
      </c>
      <c r="I83" s="127" t="s">
        <v>20</v>
      </c>
      <c r="J83" s="127" t="s">
        <v>130</v>
      </c>
      <c r="K83" s="127" t="s">
        <v>131</v>
      </c>
      <c r="L83" s="127" t="s">
        <v>142</v>
      </c>
      <c r="M83" s="127" t="s">
        <v>327</v>
      </c>
      <c r="N83" s="131">
        <v>105</v>
      </c>
      <c r="O83" s="127" t="s">
        <v>94</v>
      </c>
      <c r="P83" s="127" t="s">
        <v>94</v>
      </c>
      <c r="Q83" s="127" t="s">
        <v>94</v>
      </c>
      <c r="R83" s="129">
        <v>45728</v>
      </c>
    </row>
    <row r="84" spans="1:18" outlineLevel="1" collapsed="1">
      <c r="A84" s="109"/>
      <c r="B84" s="110"/>
      <c r="C84" s="111"/>
      <c r="D84" s="112"/>
      <c r="E84" s="109"/>
      <c r="F84" s="109"/>
      <c r="G84" s="109"/>
      <c r="H84" s="109"/>
      <c r="I84" s="114" t="s">
        <v>195</v>
      </c>
      <c r="J84" s="109"/>
      <c r="K84" s="109"/>
      <c r="L84" s="109"/>
      <c r="M84" s="109"/>
      <c r="N84" s="113">
        <f>SUBTOTAL(9,N75:N83)</f>
        <v>537.08999999999992</v>
      </c>
      <c r="O84" s="109"/>
      <c r="P84" s="109"/>
      <c r="Q84" s="109"/>
      <c r="R84" s="111"/>
    </row>
    <row r="85" spans="1:18" hidden="1" outlineLevel="2">
      <c r="A85" s="127" t="s">
        <v>127</v>
      </c>
      <c r="B85" s="128">
        <v>10780035</v>
      </c>
      <c r="C85" s="129">
        <v>45702</v>
      </c>
      <c r="D85" s="130">
        <v>202411</v>
      </c>
      <c r="E85" s="127" t="s">
        <v>95</v>
      </c>
      <c r="F85" s="127" t="s">
        <v>53</v>
      </c>
      <c r="G85" s="127" t="s">
        <v>128</v>
      </c>
      <c r="H85" s="109" t="s">
        <v>129</v>
      </c>
      <c r="I85" s="127" t="s">
        <v>21</v>
      </c>
      <c r="J85" s="127" t="s">
        <v>130</v>
      </c>
      <c r="K85" s="127" t="s">
        <v>131</v>
      </c>
      <c r="L85" s="127" t="s">
        <v>96</v>
      </c>
      <c r="M85" s="127" t="s">
        <v>330</v>
      </c>
      <c r="N85" s="131">
        <v>0.53</v>
      </c>
      <c r="O85" s="127" t="s">
        <v>94</v>
      </c>
      <c r="P85" s="127" t="s">
        <v>94</v>
      </c>
      <c r="Q85" s="127" t="s">
        <v>94</v>
      </c>
      <c r="R85" s="129">
        <v>45699</v>
      </c>
    </row>
    <row r="86" spans="1:18" hidden="1" outlineLevel="2">
      <c r="A86" s="127" t="s">
        <v>127</v>
      </c>
      <c r="B86" s="128">
        <v>10780035</v>
      </c>
      <c r="C86" s="129">
        <v>45702</v>
      </c>
      <c r="D86" s="130">
        <v>202411</v>
      </c>
      <c r="E86" s="127" t="s">
        <v>145</v>
      </c>
      <c r="F86" s="127" t="s">
        <v>146</v>
      </c>
      <c r="G86" s="127" t="s">
        <v>128</v>
      </c>
      <c r="H86" s="109" t="s">
        <v>129</v>
      </c>
      <c r="I86" s="127" t="s">
        <v>21</v>
      </c>
      <c r="J86" s="127" t="s">
        <v>130</v>
      </c>
      <c r="K86" s="127" t="s">
        <v>131</v>
      </c>
      <c r="L86" s="127" t="s">
        <v>147</v>
      </c>
      <c r="M86" s="127" t="s">
        <v>332</v>
      </c>
      <c r="N86" s="131">
        <v>40.5</v>
      </c>
      <c r="O86" s="127" t="s">
        <v>94</v>
      </c>
      <c r="P86" s="127" t="s">
        <v>94</v>
      </c>
      <c r="Q86" s="127" t="s">
        <v>94</v>
      </c>
      <c r="R86" s="129">
        <v>45699</v>
      </c>
    </row>
    <row r="87" spans="1:18" hidden="1" outlineLevel="2">
      <c r="A87" s="127" t="s">
        <v>127</v>
      </c>
      <c r="B87" s="128">
        <v>10780035</v>
      </c>
      <c r="C87" s="129">
        <v>45702</v>
      </c>
      <c r="D87" s="130">
        <v>202411</v>
      </c>
      <c r="E87" s="127" t="s">
        <v>132</v>
      </c>
      <c r="F87" s="127" t="s">
        <v>133</v>
      </c>
      <c r="G87" s="127" t="s">
        <v>128</v>
      </c>
      <c r="H87" s="109" t="s">
        <v>129</v>
      </c>
      <c r="I87" s="127" t="s">
        <v>21</v>
      </c>
      <c r="J87" s="127" t="s">
        <v>130</v>
      </c>
      <c r="K87" s="127" t="s">
        <v>131</v>
      </c>
      <c r="L87" s="127" t="s">
        <v>142</v>
      </c>
      <c r="M87" s="127" t="s">
        <v>330</v>
      </c>
      <c r="N87" s="131">
        <v>105</v>
      </c>
      <c r="O87" s="127" t="s">
        <v>94</v>
      </c>
      <c r="P87" s="127" t="s">
        <v>94</v>
      </c>
      <c r="Q87" s="127" t="s">
        <v>94</v>
      </c>
      <c r="R87" s="129">
        <v>45699</v>
      </c>
    </row>
    <row r="88" spans="1:18" hidden="1" outlineLevel="2">
      <c r="A88" s="127" t="s">
        <v>127</v>
      </c>
      <c r="B88" s="128">
        <v>10782073</v>
      </c>
      <c r="C88" s="129">
        <v>45730</v>
      </c>
      <c r="D88" s="130">
        <v>202412</v>
      </c>
      <c r="E88" s="127" t="s">
        <v>95</v>
      </c>
      <c r="F88" s="127" t="s">
        <v>53</v>
      </c>
      <c r="G88" s="127" t="s">
        <v>128</v>
      </c>
      <c r="H88" s="109" t="s">
        <v>129</v>
      </c>
      <c r="I88" s="127" t="s">
        <v>21</v>
      </c>
      <c r="J88" s="127" t="s">
        <v>130</v>
      </c>
      <c r="K88" s="127" t="s">
        <v>131</v>
      </c>
      <c r="L88" s="127" t="s">
        <v>96</v>
      </c>
      <c r="M88" s="127" t="s">
        <v>331</v>
      </c>
      <c r="N88" s="131">
        <v>0.53</v>
      </c>
      <c r="O88" s="127" t="s">
        <v>94</v>
      </c>
      <c r="P88" s="127" t="s">
        <v>94</v>
      </c>
      <c r="Q88" s="127" t="s">
        <v>94</v>
      </c>
      <c r="R88" s="129">
        <v>45728</v>
      </c>
    </row>
    <row r="89" spans="1:18" hidden="1" outlineLevel="2">
      <c r="A89" s="127" t="s">
        <v>127</v>
      </c>
      <c r="B89" s="128">
        <v>10782073</v>
      </c>
      <c r="C89" s="129">
        <v>45730</v>
      </c>
      <c r="D89" s="130">
        <v>202412</v>
      </c>
      <c r="E89" s="127" t="s">
        <v>145</v>
      </c>
      <c r="F89" s="127" t="s">
        <v>146</v>
      </c>
      <c r="G89" s="127" t="s">
        <v>128</v>
      </c>
      <c r="H89" s="109" t="s">
        <v>129</v>
      </c>
      <c r="I89" s="127" t="s">
        <v>21</v>
      </c>
      <c r="J89" s="127" t="s">
        <v>130</v>
      </c>
      <c r="K89" s="127" t="s">
        <v>131</v>
      </c>
      <c r="L89" s="127" t="s">
        <v>147</v>
      </c>
      <c r="M89" s="127" t="s">
        <v>329</v>
      </c>
      <c r="N89" s="131">
        <v>12.6</v>
      </c>
      <c r="O89" s="127" t="s">
        <v>94</v>
      </c>
      <c r="P89" s="127" t="s">
        <v>94</v>
      </c>
      <c r="Q89" s="127" t="s">
        <v>94</v>
      </c>
      <c r="R89" s="129">
        <v>45728</v>
      </c>
    </row>
    <row r="90" spans="1:18" hidden="1" outlineLevel="2">
      <c r="A90" s="127" t="s">
        <v>127</v>
      </c>
      <c r="B90" s="128">
        <v>10782073</v>
      </c>
      <c r="C90" s="129">
        <v>45730</v>
      </c>
      <c r="D90" s="130">
        <v>202412</v>
      </c>
      <c r="E90" s="127" t="s">
        <v>132</v>
      </c>
      <c r="F90" s="127" t="s">
        <v>133</v>
      </c>
      <c r="G90" s="127" t="s">
        <v>128</v>
      </c>
      <c r="H90" s="109" t="s">
        <v>129</v>
      </c>
      <c r="I90" s="127" t="s">
        <v>21</v>
      </c>
      <c r="J90" s="127" t="s">
        <v>130</v>
      </c>
      <c r="K90" s="127" t="s">
        <v>131</v>
      </c>
      <c r="L90" s="127" t="s">
        <v>142</v>
      </c>
      <c r="M90" s="127" t="s">
        <v>331</v>
      </c>
      <c r="N90" s="131">
        <v>105</v>
      </c>
      <c r="O90" s="127" t="s">
        <v>94</v>
      </c>
      <c r="P90" s="127" t="s">
        <v>94</v>
      </c>
      <c r="Q90" s="127" t="s">
        <v>94</v>
      </c>
      <c r="R90" s="129">
        <v>45728</v>
      </c>
    </row>
    <row r="91" spans="1:18" outlineLevel="1" collapsed="1">
      <c r="A91" s="109"/>
      <c r="B91" s="110"/>
      <c r="C91" s="111"/>
      <c r="D91" s="112"/>
      <c r="E91" s="109"/>
      <c r="F91" s="109"/>
      <c r="G91" s="109"/>
      <c r="H91" s="109"/>
      <c r="I91" s="114" t="s">
        <v>196</v>
      </c>
      <c r="J91" s="109"/>
      <c r="K91" s="109"/>
      <c r="L91" s="109"/>
      <c r="M91" s="109"/>
      <c r="N91" s="113">
        <f>SUBTOTAL(9,N85:N90)</f>
        <v>264.15999999999997</v>
      </c>
      <c r="O91" s="109"/>
      <c r="P91" s="109"/>
      <c r="Q91" s="109"/>
      <c r="R91" s="111"/>
    </row>
    <row r="92" spans="1:18" hidden="1" outlineLevel="2">
      <c r="A92" s="109" t="s">
        <v>127</v>
      </c>
      <c r="B92" s="110">
        <v>10770837</v>
      </c>
      <c r="C92" s="111">
        <v>45580</v>
      </c>
      <c r="D92" s="112">
        <v>202407</v>
      </c>
      <c r="E92" s="109" t="s">
        <v>95</v>
      </c>
      <c r="F92" s="109" t="s">
        <v>53</v>
      </c>
      <c r="G92" s="109" t="s">
        <v>128</v>
      </c>
      <c r="H92" s="109" t="s">
        <v>129</v>
      </c>
      <c r="I92" s="109" t="s">
        <v>166</v>
      </c>
      <c r="J92" s="109" t="s">
        <v>130</v>
      </c>
      <c r="K92" s="109" t="s">
        <v>131</v>
      </c>
      <c r="L92" s="109" t="s">
        <v>96</v>
      </c>
      <c r="M92" s="109" t="s">
        <v>262</v>
      </c>
      <c r="N92" s="113">
        <v>0.53</v>
      </c>
      <c r="O92" s="109" t="s">
        <v>94</v>
      </c>
      <c r="P92" s="109" t="s">
        <v>94</v>
      </c>
      <c r="Q92" s="109" t="s">
        <v>94</v>
      </c>
      <c r="R92" s="111">
        <v>45583</v>
      </c>
    </row>
    <row r="93" spans="1:18" hidden="1" outlineLevel="2">
      <c r="A93" s="109" t="s">
        <v>127</v>
      </c>
      <c r="B93" s="110">
        <v>10770837</v>
      </c>
      <c r="C93" s="111">
        <v>45580</v>
      </c>
      <c r="D93" s="112">
        <v>202407</v>
      </c>
      <c r="E93" s="109" t="s">
        <v>132</v>
      </c>
      <c r="F93" s="109" t="s">
        <v>133</v>
      </c>
      <c r="G93" s="109" t="s">
        <v>128</v>
      </c>
      <c r="H93" s="109" t="s">
        <v>129</v>
      </c>
      <c r="I93" s="109" t="s">
        <v>166</v>
      </c>
      <c r="J93" s="109" t="s">
        <v>130</v>
      </c>
      <c r="K93" s="109" t="s">
        <v>131</v>
      </c>
      <c r="L93" s="109" t="s">
        <v>142</v>
      </c>
      <c r="M93" s="109" t="s">
        <v>262</v>
      </c>
      <c r="N93" s="113">
        <v>105</v>
      </c>
      <c r="O93" s="109" t="s">
        <v>94</v>
      </c>
      <c r="P93" s="109" t="s">
        <v>94</v>
      </c>
      <c r="Q93" s="109" t="s">
        <v>94</v>
      </c>
      <c r="R93" s="111">
        <v>45583</v>
      </c>
    </row>
    <row r="94" spans="1:18" hidden="1" outlineLevel="2">
      <c r="A94" s="109" t="s">
        <v>127</v>
      </c>
      <c r="B94" s="110">
        <v>10774897</v>
      </c>
      <c r="C94" s="111">
        <v>45642</v>
      </c>
      <c r="D94" s="112">
        <v>202409</v>
      </c>
      <c r="E94" s="109" t="s">
        <v>95</v>
      </c>
      <c r="F94" s="109" t="s">
        <v>53</v>
      </c>
      <c r="G94" s="109" t="s">
        <v>128</v>
      </c>
      <c r="H94" s="109" t="s">
        <v>129</v>
      </c>
      <c r="I94" s="109" t="s">
        <v>166</v>
      </c>
      <c r="J94" s="109" t="s">
        <v>130</v>
      </c>
      <c r="K94" s="109" t="s">
        <v>131</v>
      </c>
      <c r="L94" s="109" t="s">
        <v>96</v>
      </c>
      <c r="M94" s="109" t="s">
        <v>263</v>
      </c>
      <c r="N94" s="113">
        <v>1.58</v>
      </c>
      <c r="O94" s="109" t="s">
        <v>94</v>
      </c>
      <c r="P94" s="109" t="s">
        <v>94</v>
      </c>
      <c r="Q94" s="109" t="s">
        <v>94</v>
      </c>
      <c r="R94" s="111">
        <v>45638</v>
      </c>
    </row>
    <row r="95" spans="1:18" hidden="1" outlineLevel="2">
      <c r="A95" s="109" t="s">
        <v>127</v>
      </c>
      <c r="B95" s="110">
        <v>10774897</v>
      </c>
      <c r="C95" s="111">
        <v>45642</v>
      </c>
      <c r="D95" s="112">
        <v>202409</v>
      </c>
      <c r="E95" s="109" t="s">
        <v>145</v>
      </c>
      <c r="F95" s="109" t="s">
        <v>146</v>
      </c>
      <c r="G95" s="109" t="s">
        <v>128</v>
      </c>
      <c r="H95" s="109" t="s">
        <v>129</v>
      </c>
      <c r="I95" s="109" t="s">
        <v>166</v>
      </c>
      <c r="J95" s="109" t="s">
        <v>130</v>
      </c>
      <c r="K95" s="109" t="s">
        <v>131</v>
      </c>
      <c r="L95" s="109" t="s">
        <v>147</v>
      </c>
      <c r="M95" s="109" t="s">
        <v>264</v>
      </c>
      <c r="N95" s="113">
        <v>32.4</v>
      </c>
      <c r="O95" s="109" t="s">
        <v>94</v>
      </c>
      <c r="P95" s="109" t="s">
        <v>94</v>
      </c>
      <c r="Q95" s="109" t="s">
        <v>94</v>
      </c>
      <c r="R95" s="111">
        <v>45638</v>
      </c>
    </row>
    <row r="96" spans="1:18" hidden="1" outlineLevel="2">
      <c r="A96" s="109" t="s">
        <v>127</v>
      </c>
      <c r="B96" s="110">
        <v>10774897</v>
      </c>
      <c r="C96" s="111">
        <v>45642</v>
      </c>
      <c r="D96" s="112">
        <v>202409</v>
      </c>
      <c r="E96" s="109" t="s">
        <v>132</v>
      </c>
      <c r="F96" s="109" t="s">
        <v>133</v>
      </c>
      <c r="G96" s="109" t="s">
        <v>128</v>
      </c>
      <c r="H96" s="109" t="s">
        <v>129</v>
      </c>
      <c r="I96" s="109" t="s">
        <v>166</v>
      </c>
      <c r="J96" s="109" t="s">
        <v>130</v>
      </c>
      <c r="K96" s="109" t="s">
        <v>131</v>
      </c>
      <c r="L96" s="109" t="s">
        <v>142</v>
      </c>
      <c r="M96" s="109" t="s">
        <v>263</v>
      </c>
      <c r="N96" s="113">
        <v>315</v>
      </c>
      <c r="O96" s="109" t="s">
        <v>94</v>
      </c>
      <c r="P96" s="109" t="s">
        <v>94</v>
      </c>
      <c r="Q96" s="109" t="s">
        <v>94</v>
      </c>
      <c r="R96" s="111">
        <v>45638</v>
      </c>
    </row>
    <row r="97" spans="1:18" hidden="1" outlineLevel="2">
      <c r="A97" s="109" t="s">
        <v>127</v>
      </c>
      <c r="B97" s="110">
        <v>10777473</v>
      </c>
      <c r="C97" s="111">
        <v>45672</v>
      </c>
      <c r="D97" s="112">
        <v>202410</v>
      </c>
      <c r="E97" s="109" t="s">
        <v>95</v>
      </c>
      <c r="F97" s="109" t="s">
        <v>53</v>
      </c>
      <c r="G97" s="109" t="s">
        <v>128</v>
      </c>
      <c r="H97" s="109" t="s">
        <v>129</v>
      </c>
      <c r="I97" s="109" t="s">
        <v>166</v>
      </c>
      <c r="J97" s="109" t="s">
        <v>130</v>
      </c>
      <c r="K97" s="109" t="s">
        <v>131</v>
      </c>
      <c r="L97" s="109" t="s">
        <v>96</v>
      </c>
      <c r="M97" s="109" t="s">
        <v>265</v>
      </c>
      <c r="N97" s="113">
        <v>0.53</v>
      </c>
      <c r="O97" s="109" t="s">
        <v>94</v>
      </c>
      <c r="P97" s="109" t="s">
        <v>94</v>
      </c>
      <c r="Q97" s="109" t="s">
        <v>94</v>
      </c>
      <c r="R97" s="111">
        <v>45671</v>
      </c>
    </row>
    <row r="98" spans="1:18" hidden="1" outlineLevel="2">
      <c r="A98" s="109" t="s">
        <v>127</v>
      </c>
      <c r="B98" s="110">
        <v>10777473</v>
      </c>
      <c r="C98" s="111">
        <v>45672</v>
      </c>
      <c r="D98" s="112">
        <v>202410</v>
      </c>
      <c r="E98" s="109" t="s">
        <v>132</v>
      </c>
      <c r="F98" s="109" t="s">
        <v>133</v>
      </c>
      <c r="G98" s="109" t="s">
        <v>128</v>
      </c>
      <c r="H98" s="109" t="s">
        <v>129</v>
      </c>
      <c r="I98" s="109" t="s">
        <v>166</v>
      </c>
      <c r="J98" s="109" t="s">
        <v>130</v>
      </c>
      <c r="K98" s="109" t="s">
        <v>131</v>
      </c>
      <c r="L98" s="109" t="s">
        <v>142</v>
      </c>
      <c r="M98" s="109" t="s">
        <v>265</v>
      </c>
      <c r="N98" s="113">
        <v>105</v>
      </c>
      <c r="O98" s="109" t="s">
        <v>94</v>
      </c>
      <c r="P98" s="109" t="s">
        <v>94</v>
      </c>
      <c r="Q98" s="109" t="s">
        <v>94</v>
      </c>
      <c r="R98" s="111">
        <v>45671</v>
      </c>
    </row>
    <row r="99" spans="1:18" hidden="1" outlineLevel="2">
      <c r="A99" s="127" t="s">
        <v>127</v>
      </c>
      <c r="B99" s="128">
        <v>10780035</v>
      </c>
      <c r="C99" s="129">
        <v>45702</v>
      </c>
      <c r="D99" s="130">
        <v>202411</v>
      </c>
      <c r="E99" s="127" t="s">
        <v>95</v>
      </c>
      <c r="F99" s="127" t="s">
        <v>53</v>
      </c>
      <c r="G99" s="127" t="s">
        <v>128</v>
      </c>
      <c r="H99" s="109" t="s">
        <v>129</v>
      </c>
      <c r="I99" s="127" t="s">
        <v>166</v>
      </c>
      <c r="J99" s="127" t="s">
        <v>130</v>
      </c>
      <c r="K99" s="127" t="s">
        <v>131</v>
      </c>
      <c r="L99" s="127" t="s">
        <v>96</v>
      </c>
      <c r="M99" s="127" t="s">
        <v>333</v>
      </c>
      <c r="N99" s="131">
        <v>1.05</v>
      </c>
      <c r="O99" s="127" t="s">
        <v>94</v>
      </c>
      <c r="P99" s="127" t="s">
        <v>94</v>
      </c>
      <c r="Q99" s="127" t="s">
        <v>94</v>
      </c>
      <c r="R99" s="129">
        <v>45699</v>
      </c>
    </row>
    <row r="100" spans="1:18" hidden="1" outlineLevel="2">
      <c r="A100" s="127" t="s">
        <v>127</v>
      </c>
      <c r="B100" s="128">
        <v>10780035</v>
      </c>
      <c r="C100" s="129">
        <v>45702</v>
      </c>
      <c r="D100" s="130">
        <v>202411</v>
      </c>
      <c r="E100" s="127" t="s">
        <v>145</v>
      </c>
      <c r="F100" s="127" t="s">
        <v>146</v>
      </c>
      <c r="G100" s="127" t="s">
        <v>128</v>
      </c>
      <c r="H100" s="109" t="s">
        <v>129</v>
      </c>
      <c r="I100" s="127" t="s">
        <v>166</v>
      </c>
      <c r="J100" s="127" t="s">
        <v>130</v>
      </c>
      <c r="K100" s="127" t="s">
        <v>131</v>
      </c>
      <c r="L100" s="127" t="s">
        <v>147</v>
      </c>
      <c r="M100" s="127" t="s">
        <v>335</v>
      </c>
      <c r="N100" s="131">
        <v>7.2</v>
      </c>
      <c r="O100" s="127" t="s">
        <v>94</v>
      </c>
      <c r="P100" s="127" t="s">
        <v>94</v>
      </c>
      <c r="Q100" s="127" t="s">
        <v>94</v>
      </c>
      <c r="R100" s="129">
        <v>45699</v>
      </c>
    </row>
    <row r="101" spans="1:18" hidden="1" outlineLevel="2">
      <c r="A101" s="127" t="s">
        <v>127</v>
      </c>
      <c r="B101" s="128">
        <v>10780035</v>
      </c>
      <c r="C101" s="129">
        <v>45702</v>
      </c>
      <c r="D101" s="130">
        <v>202411</v>
      </c>
      <c r="E101" s="127" t="s">
        <v>132</v>
      </c>
      <c r="F101" s="127" t="s">
        <v>133</v>
      </c>
      <c r="G101" s="127" t="s">
        <v>128</v>
      </c>
      <c r="H101" s="109" t="s">
        <v>129</v>
      </c>
      <c r="I101" s="127" t="s">
        <v>166</v>
      </c>
      <c r="J101" s="127" t="s">
        <v>130</v>
      </c>
      <c r="K101" s="127" t="s">
        <v>131</v>
      </c>
      <c r="L101" s="127" t="s">
        <v>142</v>
      </c>
      <c r="M101" s="127" t="s">
        <v>333</v>
      </c>
      <c r="N101" s="131">
        <v>210</v>
      </c>
      <c r="O101" s="127" t="s">
        <v>94</v>
      </c>
      <c r="P101" s="127" t="s">
        <v>94</v>
      </c>
      <c r="Q101" s="127" t="s">
        <v>94</v>
      </c>
      <c r="R101" s="129">
        <v>45699</v>
      </c>
    </row>
    <row r="102" spans="1:18" hidden="1" outlineLevel="2">
      <c r="A102" s="127" t="s">
        <v>127</v>
      </c>
      <c r="B102" s="128">
        <v>10782073</v>
      </c>
      <c r="C102" s="129">
        <v>45730</v>
      </c>
      <c r="D102" s="130">
        <v>202412</v>
      </c>
      <c r="E102" s="127" t="s">
        <v>95</v>
      </c>
      <c r="F102" s="127" t="s">
        <v>53</v>
      </c>
      <c r="G102" s="127" t="s">
        <v>128</v>
      </c>
      <c r="H102" s="109" t="s">
        <v>129</v>
      </c>
      <c r="I102" s="127" t="s">
        <v>166</v>
      </c>
      <c r="J102" s="127" t="s">
        <v>130</v>
      </c>
      <c r="K102" s="127" t="s">
        <v>131</v>
      </c>
      <c r="L102" s="127" t="s">
        <v>96</v>
      </c>
      <c r="M102" s="127" t="s">
        <v>334</v>
      </c>
      <c r="N102" s="131">
        <v>0.53</v>
      </c>
      <c r="O102" s="127" t="s">
        <v>94</v>
      </c>
      <c r="P102" s="127" t="s">
        <v>94</v>
      </c>
      <c r="Q102" s="127" t="s">
        <v>94</v>
      </c>
      <c r="R102" s="129">
        <v>45728</v>
      </c>
    </row>
    <row r="103" spans="1:18" hidden="1" outlineLevel="2">
      <c r="A103" s="127" t="s">
        <v>127</v>
      </c>
      <c r="B103" s="128">
        <v>10782073</v>
      </c>
      <c r="C103" s="129">
        <v>45730</v>
      </c>
      <c r="D103" s="130">
        <v>202412</v>
      </c>
      <c r="E103" s="127" t="s">
        <v>132</v>
      </c>
      <c r="F103" s="127" t="s">
        <v>133</v>
      </c>
      <c r="G103" s="127" t="s">
        <v>128</v>
      </c>
      <c r="H103" s="109" t="s">
        <v>129</v>
      </c>
      <c r="I103" s="127" t="s">
        <v>166</v>
      </c>
      <c r="J103" s="127" t="s">
        <v>130</v>
      </c>
      <c r="K103" s="127" t="s">
        <v>131</v>
      </c>
      <c r="L103" s="127" t="s">
        <v>142</v>
      </c>
      <c r="M103" s="127" t="s">
        <v>334</v>
      </c>
      <c r="N103" s="131">
        <v>105</v>
      </c>
      <c r="O103" s="127" t="s">
        <v>94</v>
      </c>
      <c r="P103" s="127" t="s">
        <v>94</v>
      </c>
      <c r="Q103" s="127" t="s">
        <v>94</v>
      </c>
      <c r="R103" s="129">
        <v>45728</v>
      </c>
    </row>
    <row r="104" spans="1:18" hidden="1" outlineLevel="2">
      <c r="A104" s="127" t="s">
        <v>351</v>
      </c>
      <c r="B104" s="128">
        <v>70701687</v>
      </c>
      <c r="C104" s="129">
        <v>45771</v>
      </c>
      <c r="D104" s="130">
        <v>202413</v>
      </c>
      <c r="E104" s="127" t="s">
        <v>95</v>
      </c>
      <c r="F104" s="127" t="s">
        <v>53</v>
      </c>
      <c r="G104" s="127" t="s">
        <v>128</v>
      </c>
      <c r="H104" s="109" t="s">
        <v>129</v>
      </c>
      <c r="I104" s="127" t="s">
        <v>166</v>
      </c>
      <c r="J104" s="127" t="s">
        <v>130</v>
      </c>
      <c r="K104" s="127" t="s">
        <v>131</v>
      </c>
      <c r="L104" s="127" t="s">
        <v>96</v>
      </c>
      <c r="M104" s="127" t="s">
        <v>361</v>
      </c>
      <c r="N104" s="131">
        <v>2.1</v>
      </c>
      <c r="O104" s="127" t="s">
        <v>94</v>
      </c>
      <c r="P104" s="127" t="s">
        <v>94</v>
      </c>
      <c r="Q104" s="127" t="s">
        <v>94</v>
      </c>
      <c r="R104" s="129">
        <v>45771</v>
      </c>
    </row>
    <row r="105" spans="1:18" hidden="1" outlineLevel="2">
      <c r="A105" s="127" t="s">
        <v>351</v>
      </c>
      <c r="B105" s="128">
        <v>70701687</v>
      </c>
      <c r="C105" s="129">
        <v>45771</v>
      </c>
      <c r="D105" s="130">
        <v>202413</v>
      </c>
      <c r="E105" s="127" t="s">
        <v>145</v>
      </c>
      <c r="F105" s="127" t="s">
        <v>146</v>
      </c>
      <c r="G105" s="127" t="s">
        <v>128</v>
      </c>
      <c r="H105" s="109" t="s">
        <v>129</v>
      </c>
      <c r="I105" s="127" t="s">
        <v>166</v>
      </c>
      <c r="J105" s="127" t="s">
        <v>130</v>
      </c>
      <c r="K105" s="127" t="s">
        <v>131</v>
      </c>
      <c r="L105" s="127" t="s">
        <v>147</v>
      </c>
      <c r="M105" s="127" t="s">
        <v>362</v>
      </c>
      <c r="N105" s="131">
        <v>30.6</v>
      </c>
      <c r="O105" s="127" t="s">
        <v>94</v>
      </c>
      <c r="P105" s="127" t="s">
        <v>94</v>
      </c>
      <c r="Q105" s="127" t="s">
        <v>94</v>
      </c>
      <c r="R105" s="129">
        <v>45771</v>
      </c>
    </row>
    <row r="106" spans="1:18" hidden="1" outlineLevel="2">
      <c r="A106" s="127" t="s">
        <v>351</v>
      </c>
      <c r="B106" s="128">
        <v>70701687</v>
      </c>
      <c r="C106" s="129">
        <v>45771</v>
      </c>
      <c r="D106" s="130">
        <v>202413</v>
      </c>
      <c r="E106" s="127" t="s">
        <v>132</v>
      </c>
      <c r="F106" s="127" t="s">
        <v>133</v>
      </c>
      <c r="G106" s="127" t="s">
        <v>128</v>
      </c>
      <c r="H106" s="109" t="s">
        <v>129</v>
      </c>
      <c r="I106" s="127" t="s">
        <v>166</v>
      </c>
      <c r="J106" s="127" t="s">
        <v>130</v>
      </c>
      <c r="K106" s="127" t="s">
        <v>131</v>
      </c>
      <c r="L106" s="127" t="s">
        <v>142</v>
      </c>
      <c r="M106" s="127" t="s">
        <v>361</v>
      </c>
      <c r="N106" s="131">
        <v>420</v>
      </c>
      <c r="O106" s="127" t="s">
        <v>94</v>
      </c>
      <c r="P106" s="127" t="s">
        <v>94</v>
      </c>
      <c r="Q106" s="127" t="s">
        <v>94</v>
      </c>
      <c r="R106" s="129">
        <v>45771</v>
      </c>
    </row>
    <row r="107" spans="1:18" hidden="1" outlineLevel="2">
      <c r="A107" s="127" t="s">
        <v>351</v>
      </c>
      <c r="B107" s="128">
        <v>70701687</v>
      </c>
      <c r="C107" s="129">
        <v>45771</v>
      </c>
      <c r="D107" s="130">
        <v>202413</v>
      </c>
      <c r="E107" s="127" t="s">
        <v>353</v>
      </c>
      <c r="F107" s="127" t="s">
        <v>354</v>
      </c>
      <c r="G107" s="127" t="s">
        <v>128</v>
      </c>
      <c r="H107" s="109" t="s">
        <v>129</v>
      </c>
      <c r="I107" s="127" t="s">
        <v>166</v>
      </c>
      <c r="J107" s="127" t="s">
        <v>130</v>
      </c>
      <c r="K107" s="127" t="s">
        <v>131</v>
      </c>
      <c r="L107" s="127" t="s">
        <v>97</v>
      </c>
      <c r="M107" s="127" t="s">
        <v>361</v>
      </c>
      <c r="N107" s="131">
        <v>0.45</v>
      </c>
      <c r="O107" s="127" t="s">
        <v>94</v>
      </c>
      <c r="P107" s="127" t="s">
        <v>94</v>
      </c>
      <c r="Q107" s="127" t="s">
        <v>94</v>
      </c>
      <c r="R107" s="129">
        <v>45771</v>
      </c>
    </row>
    <row r="108" spans="1:18" outlineLevel="1" collapsed="1">
      <c r="A108" s="109"/>
      <c r="B108" s="110"/>
      <c r="C108" s="111"/>
      <c r="D108" s="112"/>
      <c r="E108" s="109"/>
      <c r="F108" s="109"/>
      <c r="G108" s="109"/>
      <c r="H108" s="109"/>
      <c r="I108" s="114" t="s">
        <v>197</v>
      </c>
      <c r="J108" s="109"/>
      <c r="K108" s="109"/>
      <c r="L108" s="109"/>
      <c r="M108" s="109"/>
      <c r="N108" s="113">
        <f>SUBTOTAL(9,N92:N107)</f>
        <v>1336.97</v>
      </c>
      <c r="O108" s="109"/>
      <c r="P108" s="109"/>
      <c r="Q108" s="109"/>
      <c r="R108" s="111"/>
    </row>
    <row r="109" spans="1:18" hidden="1" outlineLevel="2">
      <c r="A109" s="109" t="s">
        <v>127</v>
      </c>
      <c r="B109" s="110">
        <v>10772793</v>
      </c>
      <c r="C109" s="111">
        <v>45611</v>
      </c>
      <c r="D109" s="112">
        <v>202408</v>
      </c>
      <c r="E109" s="109" t="s">
        <v>95</v>
      </c>
      <c r="F109" s="109" t="s">
        <v>53</v>
      </c>
      <c r="G109" s="109" t="s">
        <v>128</v>
      </c>
      <c r="H109" s="109" t="s">
        <v>129</v>
      </c>
      <c r="I109" s="109" t="s">
        <v>148</v>
      </c>
      <c r="J109" s="109" t="s">
        <v>130</v>
      </c>
      <c r="K109" s="109" t="s">
        <v>131</v>
      </c>
      <c r="L109" s="109" t="s">
        <v>96</v>
      </c>
      <c r="M109" s="109" t="s">
        <v>266</v>
      </c>
      <c r="N109" s="113">
        <v>0.53</v>
      </c>
      <c r="O109" s="109" t="s">
        <v>94</v>
      </c>
      <c r="P109" s="109" t="s">
        <v>94</v>
      </c>
      <c r="Q109" s="109" t="s">
        <v>94</v>
      </c>
      <c r="R109" s="111">
        <v>45609</v>
      </c>
    </row>
    <row r="110" spans="1:18" hidden="1" outlineLevel="2">
      <c r="A110" s="109" t="s">
        <v>127</v>
      </c>
      <c r="B110" s="110">
        <v>10772793</v>
      </c>
      <c r="C110" s="111">
        <v>45611</v>
      </c>
      <c r="D110" s="112">
        <v>202408</v>
      </c>
      <c r="E110" s="109" t="s">
        <v>145</v>
      </c>
      <c r="F110" s="109" t="s">
        <v>146</v>
      </c>
      <c r="G110" s="109" t="s">
        <v>128</v>
      </c>
      <c r="H110" s="109" t="s">
        <v>129</v>
      </c>
      <c r="I110" s="109" t="s">
        <v>148</v>
      </c>
      <c r="J110" s="109" t="s">
        <v>130</v>
      </c>
      <c r="K110" s="109" t="s">
        <v>131</v>
      </c>
      <c r="L110" s="109" t="s">
        <v>147</v>
      </c>
      <c r="M110" s="109" t="s">
        <v>267</v>
      </c>
      <c r="N110" s="113">
        <v>78.3</v>
      </c>
      <c r="O110" s="109" t="s">
        <v>94</v>
      </c>
      <c r="P110" s="109" t="s">
        <v>94</v>
      </c>
      <c r="Q110" s="109" t="s">
        <v>94</v>
      </c>
      <c r="R110" s="111">
        <v>45609</v>
      </c>
    </row>
    <row r="111" spans="1:18" hidden="1" outlineLevel="2">
      <c r="A111" s="109" t="s">
        <v>127</v>
      </c>
      <c r="B111" s="110">
        <v>10772793</v>
      </c>
      <c r="C111" s="111">
        <v>45611</v>
      </c>
      <c r="D111" s="112">
        <v>202408</v>
      </c>
      <c r="E111" s="109" t="s">
        <v>132</v>
      </c>
      <c r="F111" s="109" t="s">
        <v>133</v>
      </c>
      <c r="G111" s="109" t="s">
        <v>128</v>
      </c>
      <c r="H111" s="109" t="s">
        <v>129</v>
      </c>
      <c r="I111" s="109" t="s">
        <v>148</v>
      </c>
      <c r="J111" s="109" t="s">
        <v>130</v>
      </c>
      <c r="K111" s="109" t="s">
        <v>131</v>
      </c>
      <c r="L111" s="109" t="s">
        <v>142</v>
      </c>
      <c r="M111" s="109" t="s">
        <v>266</v>
      </c>
      <c r="N111" s="113">
        <v>105</v>
      </c>
      <c r="O111" s="109" t="s">
        <v>94</v>
      </c>
      <c r="P111" s="109" t="s">
        <v>94</v>
      </c>
      <c r="Q111" s="109" t="s">
        <v>94</v>
      </c>
      <c r="R111" s="111">
        <v>45609</v>
      </c>
    </row>
    <row r="112" spans="1:18" hidden="1" outlineLevel="2">
      <c r="A112" s="109" t="s">
        <v>127</v>
      </c>
      <c r="B112" s="110">
        <v>10774897</v>
      </c>
      <c r="C112" s="111">
        <v>45642</v>
      </c>
      <c r="D112" s="112">
        <v>202409</v>
      </c>
      <c r="E112" s="109" t="s">
        <v>95</v>
      </c>
      <c r="F112" s="109" t="s">
        <v>53</v>
      </c>
      <c r="G112" s="109" t="s">
        <v>128</v>
      </c>
      <c r="H112" s="109" t="s">
        <v>129</v>
      </c>
      <c r="I112" s="109" t="s">
        <v>148</v>
      </c>
      <c r="J112" s="109" t="s">
        <v>130</v>
      </c>
      <c r="K112" s="109" t="s">
        <v>131</v>
      </c>
      <c r="L112" s="109" t="s">
        <v>96</v>
      </c>
      <c r="M112" s="109" t="s">
        <v>268</v>
      </c>
      <c r="N112" s="113">
        <v>1.05</v>
      </c>
      <c r="O112" s="109" t="s">
        <v>94</v>
      </c>
      <c r="P112" s="109" t="s">
        <v>94</v>
      </c>
      <c r="Q112" s="109" t="s">
        <v>94</v>
      </c>
      <c r="R112" s="111">
        <v>45638</v>
      </c>
    </row>
    <row r="113" spans="1:18" hidden="1" outlineLevel="2">
      <c r="A113" s="109" t="s">
        <v>127</v>
      </c>
      <c r="B113" s="110">
        <v>10774897</v>
      </c>
      <c r="C113" s="111">
        <v>45642</v>
      </c>
      <c r="D113" s="112">
        <v>202409</v>
      </c>
      <c r="E113" s="109" t="s">
        <v>145</v>
      </c>
      <c r="F113" s="109" t="s">
        <v>146</v>
      </c>
      <c r="G113" s="109" t="s">
        <v>128</v>
      </c>
      <c r="H113" s="109" t="s">
        <v>129</v>
      </c>
      <c r="I113" s="109" t="s">
        <v>148</v>
      </c>
      <c r="J113" s="109" t="s">
        <v>130</v>
      </c>
      <c r="K113" s="109" t="s">
        <v>131</v>
      </c>
      <c r="L113" s="109" t="s">
        <v>147</v>
      </c>
      <c r="M113" s="109" t="s">
        <v>269</v>
      </c>
      <c r="N113" s="113">
        <v>28.8</v>
      </c>
      <c r="O113" s="109" t="s">
        <v>94</v>
      </c>
      <c r="P113" s="109" t="s">
        <v>94</v>
      </c>
      <c r="Q113" s="109" t="s">
        <v>94</v>
      </c>
      <c r="R113" s="111">
        <v>45638</v>
      </c>
    </row>
    <row r="114" spans="1:18" hidden="1" outlineLevel="2">
      <c r="A114" s="109" t="s">
        <v>127</v>
      </c>
      <c r="B114" s="110">
        <v>10774897</v>
      </c>
      <c r="C114" s="111">
        <v>45642</v>
      </c>
      <c r="D114" s="112">
        <v>202409</v>
      </c>
      <c r="E114" s="109" t="s">
        <v>132</v>
      </c>
      <c r="F114" s="109" t="s">
        <v>133</v>
      </c>
      <c r="G114" s="109" t="s">
        <v>128</v>
      </c>
      <c r="H114" s="109" t="s">
        <v>129</v>
      </c>
      <c r="I114" s="109" t="s">
        <v>148</v>
      </c>
      <c r="J114" s="109" t="s">
        <v>130</v>
      </c>
      <c r="K114" s="109" t="s">
        <v>131</v>
      </c>
      <c r="L114" s="109" t="s">
        <v>142</v>
      </c>
      <c r="M114" s="109" t="s">
        <v>268</v>
      </c>
      <c r="N114" s="113">
        <v>210</v>
      </c>
      <c r="O114" s="109" t="s">
        <v>94</v>
      </c>
      <c r="P114" s="109" t="s">
        <v>94</v>
      </c>
      <c r="Q114" s="109" t="s">
        <v>94</v>
      </c>
      <c r="R114" s="111">
        <v>45638</v>
      </c>
    </row>
    <row r="115" spans="1:18" hidden="1" outlineLevel="2">
      <c r="A115" s="109" t="s">
        <v>127</v>
      </c>
      <c r="B115" s="110">
        <v>10777473</v>
      </c>
      <c r="C115" s="111">
        <v>45672</v>
      </c>
      <c r="D115" s="112">
        <v>202410</v>
      </c>
      <c r="E115" s="109" t="s">
        <v>95</v>
      </c>
      <c r="F115" s="109" t="s">
        <v>53</v>
      </c>
      <c r="G115" s="109" t="s">
        <v>128</v>
      </c>
      <c r="H115" s="109" t="s">
        <v>129</v>
      </c>
      <c r="I115" s="109" t="s">
        <v>148</v>
      </c>
      <c r="J115" s="109" t="s">
        <v>130</v>
      </c>
      <c r="K115" s="109" t="s">
        <v>131</v>
      </c>
      <c r="L115" s="109" t="s">
        <v>96</v>
      </c>
      <c r="M115" s="109" t="s">
        <v>270</v>
      </c>
      <c r="N115" s="113">
        <v>0.53</v>
      </c>
      <c r="O115" s="109" t="s">
        <v>94</v>
      </c>
      <c r="P115" s="109" t="s">
        <v>94</v>
      </c>
      <c r="Q115" s="109" t="s">
        <v>94</v>
      </c>
      <c r="R115" s="111">
        <v>45671</v>
      </c>
    </row>
    <row r="116" spans="1:18" hidden="1" outlineLevel="2">
      <c r="A116" s="109" t="s">
        <v>127</v>
      </c>
      <c r="B116" s="110">
        <v>10777473</v>
      </c>
      <c r="C116" s="111">
        <v>45672</v>
      </c>
      <c r="D116" s="112">
        <v>202410</v>
      </c>
      <c r="E116" s="109" t="s">
        <v>132</v>
      </c>
      <c r="F116" s="109" t="s">
        <v>133</v>
      </c>
      <c r="G116" s="109" t="s">
        <v>128</v>
      </c>
      <c r="H116" s="109" t="s">
        <v>129</v>
      </c>
      <c r="I116" s="109" t="s">
        <v>148</v>
      </c>
      <c r="J116" s="109" t="s">
        <v>130</v>
      </c>
      <c r="K116" s="109" t="s">
        <v>131</v>
      </c>
      <c r="L116" s="109" t="s">
        <v>142</v>
      </c>
      <c r="M116" s="109" t="s">
        <v>270</v>
      </c>
      <c r="N116" s="113">
        <v>105</v>
      </c>
      <c r="O116" s="109" t="s">
        <v>94</v>
      </c>
      <c r="P116" s="109" t="s">
        <v>94</v>
      </c>
      <c r="Q116" s="109" t="s">
        <v>94</v>
      </c>
      <c r="R116" s="111">
        <v>45671</v>
      </c>
    </row>
    <row r="117" spans="1:18" hidden="1" outlineLevel="2">
      <c r="A117" s="127" t="s">
        <v>127</v>
      </c>
      <c r="B117" s="128">
        <v>10780035</v>
      </c>
      <c r="C117" s="129">
        <v>45702</v>
      </c>
      <c r="D117" s="130">
        <v>202411</v>
      </c>
      <c r="E117" s="127" t="s">
        <v>95</v>
      </c>
      <c r="F117" s="127" t="s">
        <v>53</v>
      </c>
      <c r="G117" s="127" t="s">
        <v>128</v>
      </c>
      <c r="H117" s="109" t="s">
        <v>129</v>
      </c>
      <c r="I117" s="127" t="s">
        <v>148</v>
      </c>
      <c r="J117" s="127" t="s">
        <v>130</v>
      </c>
      <c r="K117" s="127" t="s">
        <v>131</v>
      </c>
      <c r="L117" s="127" t="s">
        <v>96</v>
      </c>
      <c r="M117" s="127" t="s">
        <v>339</v>
      </c>
      <c r="N117" s="131">
        <v>0.53</v>
      </c>
      <c r="O117" s="127" t="s">
        <v>94</v>
      </c>
      <c r="P117" s="127" t="s">
        <v>94</v>
      </c>
      <c r="Q117" s="127" t="s">
        <v>94</v>
      </c>
      <c r="R117" s="129">
        <v>45699</v>
      </c>
    </row>
    <row r="118" spans="1:18" hidden="1" outlineLevel="2">
      <c r="A118" s="127" t="s">
        <v>127</v>
      </c>
      <c r="B118" s="128">
        <v>10780035</v>
      </c>
      <c r="C118" s="129">
        <v>45702</v>
      </c>
      <c r="D118" s="130">
        <v>202411</v>
      </c>
      <c r="E118" s="127" t="s">
        <v>145</v>
      </c>
      <c r="F118" s="127" t="s">
        <v>146</v>
      </c>
      <c r="G118" s="127" t="s">
        <v>128</v>
      </c>
      <c r="H118" s="109" t="s">
        <v>129</v>
      </c>
      <c r="I118" s="127" t="s">
        <v>148</v>
      </c>
      <c r="J118" s="127" t="s">
        <v>130</v>
      </c>
      <c r="K118" s="127" t="s">
        <v>131</v>
      </c>
      <c r="L118" s="127" t="s">
        <v>147</v>
      </c>
      <c r="M118" s="127" t="s">
        <v>338</v>
      </c>
      <c r="N118" s="131">
        <v>18</v>
      </c>
      <c r="O118" s="127" t="s">
        <v>94</v>
      </c>
      <c r="P118" s="127" t="s">
        <v>94</v>
      </c>
      <c r="Q118" s="127" t="s">
        <v>94</v>
      </c>
      <c r="R118" s="129">
        <v>45699</v>
      </c>
    </row>
    <row r="119" spans="1:18" hidden="1" outlineLevel="2">
      <c r="A119" s="127" t="s">
        <v>127</v>
      </c>
      <c r="B119" s="128">
        <v>10780035</v>
      </c>
      <c r="C119" s="129">
        <v>45702</v>
      </c>
      <c r="D119" s="130">
        <v>202411</v>
      </c>
      <c r="E119" s="127" t="s">
        <v>132</v>
      </c>
      <c r="F119" s="127" t="s">
        <v>133</v>
      </c>
      <c r="G119" s="127" t="s">
        <v>128</v>
      </c>
      <c r="H119" s="109" t="s">
        <v>129</v>
      </c>
      <c r="I119" s="127" t="s">
        <v>148</v>
      </c>
      <c r="J119" s="127" t="s">
        <v>130</v>
      </c>
      <c r="K119" s="127" t="s">
        <v>131</v>
      </c>
      <c r="L119" s="127" t="s">
        <v>142</v>
      </c>
      <c r="M119" s="127" t="s">
        <v>339</v>
      </c>
      <c r="N119" s="131">
        <v>105</v>
      </c>
      <c r="O119" s="127" t="s">
        <v>94</v>
      </c>
      <c r="P119" s="127" t="s">
        <v>94</v>
      </c>
      <c r="Q119" s="127" t="s">
        <v>94</v>
      </c>
      <c r="R119" s="129">
        <v>45699</v>
      </c>
    </row>
    <row r="120" spans="1:18" hidden="1" outlineLevel="2">
      <c r="A120" s="127" t="s">
        <v>127</v>
      </c>
      <c r="B120" s="128">
        <v>10782073</v>
      </c>
      <c r="C120" s="129">
        <v>45730</v>
      </c>
      <c r="D120" s="130">
        <v>202412</v>
      </c>
      <c r="E120" s="127" t="s">
        <v>95</v>
      </c>
      <c r="F120" s="127" t="s">
        <v>53</v>
      </c>
      <c r="G120" s="127" t="s">
        <v>128</v>
      </c>
      <c r="H120" s="109" t="s">
        <v>129</v>
      </c>
      <c r="I120" s="127" t="s">
        <v>148</v>
      </c>
      <c r="J120" s="127" t="s">
        <v>130</v>
      </c>
      <c r="K120" s="127" t="s">
        <v>131</v>
      </c>
      <c r="L120" s="127" t="s">
        <v>96</v>
      </c>
      <c r="M120" s="127" t="s">
        <v>336</v>
      </c>
      <c r="N120" s="131">
        <v>1.58</v>
      </c>
      <c r="O120" s="127" t="s">
        <v>94</v>
      </c>
      <c r="P120" s="127" t="s">
        <v>94</v>
      </c>
      <c r="Q120" s="127" t="s">
        <v>94</v>
      </c>
      <c r="R120" s="129">
        <v>45728</v>
      </c>
    </row>
    <row r="121" spans="1:18" hidden="1" outlineLevel="2">
      <c r="A121" s="127" t="s">
        <v>127</v>
      </c>
      <c r="B121" s="128">
        <v>10782073</v>
      </c>
      <c r="C121" s="129">
        <v>45730</v>
      </c>
      <c r="D121" s="130">
        <v>202412</v>
      </c>
      <c r="E121" s="127" t="s">
        <v>145</v>
      </c>
      <c r="F121" s="127" t="s">
        <v>146</v>
      </c>
      <c r="G121" s="127" t="s">
        <v>128</v>
      </c>
      <c r="H121" s="109" t="s">
        <v>129</v>
      </c>
      <c r="I121" s="127" t="s">
        <v>148</v>
      </c>
      <c r="J121" s="127" t="s">
        <v>130</v>
      </c>
      <c r="K121" s="127" t="s">
        <v>131</v>
      </c>
      <c r="L121" s="127" t="s">
        <v>147</v>
      </c>
      <c r="M121" s="127" t="s">
        <v>337</v>
      </c>
      <c r="N121" s="131">
        <v>62.1</v>
      </c>
      <c r="O121" s="127" t="s">
        <v>94</v>
      </c>
      <c r="P121" s="127" t="s">
        <v>94</v>
      </c>
      <c r="Q121" s="127" t="s">
        <v>94</v>
      </c>
      <c r="R121" s="129">
        <v>45728</v>
      </c>
    </row>
    <row r="122" spans="1:18" hidden="1" outlineLevel="2">
      <c r="A122" s="127" t="s">
        <v>127</v>
      </c>
      <c r="B122" s="128">
        <v>10782073</v>
      </c>
      <c r="C122" s="129">
        <v>45730</v>
      </c>
      <c r="D122" s="130">
        <v>202412</v>
      </c>
      <c r="E122" s="127" t="s">
        <v>132</v>
      </c>
      <c r="F122" s="127" t="s">
        <v>133</v>
      </c>
      <c r="G122" s="127" t="s">
        <v>128</v>
      </c>
      <c r="H122" s="109" t="s">
        <v>129</v>
      </c>
      <c r="I122" s="127" t="s">
        <v>148</v>
      </c>
      <c r="J122" s="127" t="s">
        <v>130</v>
      </c>
      <c r="K122" s="127" t="s">
        <v>131</v>
      </c>
      <c r="L122" s="127" t="s">
        <v>142</v>
      </c>
      <c r="M122" s="127" t="s">
        <v>336</v>
      </c>
      <c r="N122" s="131">
        <v>315</v>
      </c>
      <c r="O122" s="127" t="s">
        <v>94</v>
      </c>
      <c r="P122" s="127" t="s">
        <v>94</v>
      </c>
      <c r="Q122" s="127" t="s">
        <v>94</v>
      </c>
      <c r="R122" s="129">
        <v>45728</v>
      </c>
    </row>
    <row r="123" spans="1:18" hidden="1" outlineLevel="2">
      <c r="A123" s="127" t="s">
        <v>351</v>
      </c>
      <c r="B123" s="128">
        <v>70701687</v>
      </c>
      <c r="C123" s="129">
        <v>45771</v>
      </c>
      <c r="D123" s="130">
        <v>202413</v>
      </c>
      <c r="E123" s="127" t="s">
        <v>95</v>
      </c>
      <c r="F123" s="127" t="s">
        <v>53</v>
      </c>
      <c r="G123" s="127" t="s">
        <v>128</v>
      </c>
      <c r="H123" s="109" t="s">
        <v>129</v>
      </c>
      <c r="I123" s="127" t="s">
        <v>148</v>
      </c>
      <c r="J123" s="127" t="s">
        <v>130</v>
      </c>
      <c r="K123" s="127" t="s">
        <v>131</v>
      </c>
      <c r="L123" s="127" t="s">
        <v>96</v>
      </c>
      <c r="M123" s="127" t="s">
        <v>363</v>
      </c>
      <c r="N123" s="131">
        <v>1.58</v>
      </c>
      <c r="O123" s="127" t="s">
        <v>94</v>
      </c>
      <c r="P123" s="127" t="s">
        <v>94</v>
      </c>
      <c r="Q123" s="127" t="s">
        <v>94</v>
      </c>
      <c r="R123" s="129">
        <v>45771</v>
      </c>
    </row>
    <row r="124" spans="1:18" hidden="1" outlineLevel="2">
      <c r="A124" s="127" t="s">
        <v>351</v>
      </c>
      <c r="B124" s="128">
        <v>70701687</v>
      </c>
      <c r="C124" s="129">
        <v>45771</v>
      </c>
      <c r="D124" s="130">
        <v>202413</v>
      </c>
      <c r="E124" s="127" t="s">
        <v>132</v>
      </c>
      <c r="F124" s="127" t="s">
        <v>133</v>
      </c>
      <c r="G124" s="127" t="s">
        <v>128</v>
      </c>
      <c r="H124" s="109" t="s">
        <v>129</v>
      </c>
      <c r="I124" s="127" t="s">
        <v>148</v>
      </c>
      <c r="J124" s="127" t="s">
        <v>130</v>
      </c>
      <c r="K124" s="127" t="s">
        <v>131</v>
      </c>
      <c r="L124" s="127" t="s">
        <v>142</v>
      </c>
      <c r="M124" s="127" t="s">
        <v>363</v>
      </c>
      <c r="N124" s="131">
        <v>315</v>
      </c>
      <c r="O124" s="127" t="s">
        <v>94</v>
      </c>
      <c r="P124" s="127" t="s">
        <v>94</v>
      </c>
      <c r="Q124" s="127" t="s">
        <v>94</v>
      </c>
      <c r="R124" s="129">
        <v>45771</v>
      </c>
    </row>
    <row r="125" spans="1:18" outlineLevel="1" collapsed="1">
      <c r="A125" s="109"/>
      <c r="B125" s="110"/>
      <c r="C125" s="111"/>
      <c r="D125" s="112"/>
      <c r="E125" s="109"/>
      <c r="F125" s="109"/>
      <c r="G125" s="109"/>
      <c r="H125" s="109"/>
      <c r="I125" s="114" t="s">
        <v>149</v>
      </c>
      <c r="J125" s="109"/>
      <c r="K125" s="109"/>
      <c r="L125" s="109"/>
      <c r="M125" s="109"/>
      <c r="N125" s="113">
        <f>SUBTOTAL(9,N109:N124)</f>
        <v>1348</v>
      </c>
      <c r="O125" s="109"/>
      <c r="P125" s="109"/>
      <c r="Q125" s="109"/>
      <c r="R125" s="111"/>
    </row>
    <row r="126" spans="1:18" hidden="1" outlineLevel="2">
      <c r="A126" s="109" t="s">
        <v>127</v>
      </c>
      <c r="B126" s="110">
        <v>10770837</v>
      </c>
      <c r="C126" s="111">
        <v>45580</v>
      </c>
      <c r="D126" s="112">
        <v>202407</v>
      </c>
      <c r="E126" s="109" t="s">
        <v>95</v>
      </c>
      <c r="F126" s="109" t="s">
        <v>53</v>
      </c>
      <c r="G126" s="109" t="s">
        <v>128</v>
      </c>
      <c r="H126" s="109" t="s">
        <v>129</v>
      </c>
      <c r="I126" s="109" t="s">
        <v>167</v>
      </c>
      <c r="J126" s="109" t="s">
        <v>130</v>
      </c>
      <c r="K126" s="109" t="s">
        <v>131</v>
      </c>
      <c r="L126" s="109" t="s">
        <v>96</v>
      </c>
      <c r="M126" s="109" t="s">
        <v>271</v>
      </c>
      <c r="N126" s="113">
        <v>1.05</v>
      </c>
      <c r="O126" s="109" t="s">
        <v>94</v>
      </c>
      <c r="P126" s="109" t="s">
        <v>94</v>
      </c>
      <c r="Q126" s="109" t="s">
        <v>94</v>
      </c>
      <c r="R126" s="111">
        <v>45583</v>
      </c>
    </row>
    <row r="127" spans="1:18" hidden="1" outlineLevel="2">
      <c r="A127" s="109" t="s">
        <v>127</v>
      </c>
      <c r="B127" s="110">
        <v>10770837</v>
      </c>
      <c r="C127" s="111">
        <v>45580</v>
      </c>
      <c r="D127" s="112">
        <v>202407</v>
      </c>
      <c r="E127" s="109" t="s">
        <v>145</v>
      </c>
      <c r="F127" s="109" t="s">
        <v>146</v>
      </c>
      <c r="G127" s="109" t="s">
        <v>128</v>
      </c>
      <c r="H127" s="109" t="s">
        <v>129</v>
      </c>
      <c r="I127" s="109" t="s">
        <v>167</v>
      </c>
      <c r="J127" s="109" t="s">
        <v>130</v>
      </c>
      <c r="K127" s="109" t="s">
        <v>131</v>
      </c>
      <c r="L127" s="109" t="s">
        <v>147</v>
      </c>
      <c r="M127" s="109" t="s">
        <v>272</v>
      </c>
      <c r="N127" s="113">
        <v>48.15</v>
      </c>
      <c r="O127" s="109" t="s">
        <v>94</v>
      </c>
      <c r="P127" s="109" t="s">
        <v>94</v>
      </c>
      <c r="Q127" s="109" t="s">
        <v>94</v>
      </c>
      <c r="R127" s="111">
        <v>45583</v>
      </c>
    </row>
    <row r="128" spans="1:18" hidden="1" outlineLevel="2">
      <c r="A128" s="109" t="s">
        <v>127</v>
      </c>
      <c r="B128" s="110">
        <v>10770837</v>
      </c>
      <c r="C128" s="111">
        <v>45580</v>
      </c>
      <c r="D128" s="112">
        <v>202407</v>
      </c>
      <c r="E128" s="109" t="s">
        <v>132</v>
      </c>
      <c r="F128" s="109" t="s">
        <v>133</v>
      </c>
      <c r="G128" s="109" t="s">
        <v>128</v>
      </c>
      <c r="H128" s="109" t="s">
        <v>129</v>
      </c>
      <c r="I128" s="109" t="s">
        <v>167</v>
      </c>
      <c r="J128" s="109" t="s">
        <v>130</v>
      </c>
      <c r="K128" s="109" t="s">
        <v>131</v>
      </c>
      <c r="L128" s="109" t="s">
        <v>142</v>
      </c>
      <c r="M128" s="109" t="s">
        <v>271</v>
      </c>
      <c r="N128" s="113">
        <v>210</v>
      </c>
      <c r="O128" s="109" t="s">
        <v>94</v>
      </c>
      <c r="P128" s="109" t="s">
        <v>94</v>
      </c>
      <c r="Q128" s="109" t="s">
        <v>94</v>
      </c>
      <c r="R128" s="111">
        <v>45583</v>
      </c>
    </row>
    <row r="129" spans="1:18" hidden="1" outlineLevel="2">
      <c r="A129" s="109" t="s">
        <v>127</v>
      </c>
      <c r="B129" s="110">
        <v>10777473</v>
      </c>
      <c r="C129" s="111">
        <v>45672</v>
      </c>
      <c r="D129" s="112">
        <v>202410</v>
      </c>
      <c r="E129" s="109" t="s">
        <v>95</v>
      </c>
      <c r="F129" s="109" t="s">
        <v>53</v>
      </c>
      <c r="G129" s="109" t="s">
        <v>128</v>
      </c>
      <c r="H129" s="109" t="s">
        <v>129</v>
      </c>
      <c r="I129" s="109" t="s">
        <v>167</v>
      </c>
      <c r="J129" s="109" t="s">
        <v>130</v>
      </c>
      <c r="K129" s="109" t="s">
        <v>131</v>
      </c>
      <c r="L129" s="109" t="s">
        <v>96</v>
      </c>
      <c r="M129" s="109" t="s">
        <v>273</v>
      </c>
      <c r="N129" s="113">
        <v>1.58</v>
      </c>
      <c r="O129" s="109" t="s">
        <v>94</v>
      </c>
      <c r="P129" s="109" t="s">
        <v>94</v>
      </c>
      <c r="Q129" s="109" t="s">
        <v>94</v>
      </c>
      <c r="R129" s="111">
        <v>45671</v>
      </c>
    </row>
    <row r="130" spans="1:18" hidden="1" outlineLevel="2">
      <c r="A130" s="109" t="s">
        <v>127</v>
      </c>
      <c r="B130" s="110">
        <v>10777473</v>
      </c>
      <c r="C130" s="111">
        <v>45672</v>
      </c>
      <c r="D130" s="112">
        <v>202410</v>
      </c>
      <c r="E130" s="109" t="s">
        <v>145</v>
      </c>
      <c r="F130" s="109" t="s">
        <v>146</v>
      </c>
      <c r="G130" s="109" t="s">
        <v>128</v>
      </c>
      <c r="H130" s="109" t="s">
        <v>129</v>
      </c>
      <c r="I130" s="109" t="s">
        <v>167</v>
      </c>
      <c r="J130" s="109" t="s">
        <v>130</v>
      </c>
      <c r="K130" s="109" t="s">
        <v>131</v>
      </c>
      <c r="L130" s="109" t="s">
        <v>147</v>
      </c>
      <c r="M130" s="109" t="s">
        <v>274</v>
      </c>
      <c r="N130" s="113">
        <v>75</v>
      </c>
      <c r="O130" s="109" t="s">
        <v>94</v>
      </c>
      <c r="P130" s="109" t="s">
        <v>94</v>
      </c>
      <c r="Q130" s="109" t="s">
        <v>94</v>
      </c>
      <c r="R130" s="111">
        <v>45671</v>
      </c>
    </row>
    <row r="131" spans="1:18" hidden="1" outlineLevel="2">
      <c r="A131" s="109" t="s">
        <v>127</v>
      </c>
      <c r="B131" s="110">
        <v>10777473</v>
      </c>
      <c r="C131" s="111">
        <v>45672</v>
      </c>
      <c r="D131" s="112">
        <v>202410</v>
      </c>
      <c r="E131" s="109" t="s">
        <v>132</v>
      </c>
      <c r="F131" s="109" t="s">
        <v>133</v>
      </c>
      <c r="G131" s="109" t="s">
        <v>128</v>
      </c>
      <c r="H131" s="109" t="s">
        <v>129</v>
      </c>
      <c r="I131" s="109" t="s">
        <v>167</v>
      </c>
      <c r="J131" s="109" t="s">
        <v>130</v>
      </c>
      <c r="K131" s="109" t="s">
        <v>131</v>
      </c>
      <c r="L131" s="109" t="s">
        <v>142</v>
      </c>
      <c r="M131" s="109" t="s">
        <v>273</v>
      </c>
      <c r="N131" s="113">
        <v>315</v>
      </c>
      <c r="O131" s="109" t="s">
        <v>94</v>
      </c>
      <c r="P131" s="109" t="s">
        <v>94</v>
      </c>
      <c r="Q131" s="109" t="s">
        <v>94</v>
      </c>
      <c r="R131" s="111">
        <v>45671</v>
      </c>
    </row>
    <row r="132" spans="1:18" hidden="1" outlineLevel="2">
      <c r="A132" s="127" t="s">
        <v>127</v>
      </c>
      <c r="B132" s="128">
        <v>10782073</v>
      </c>
      <c r="C132" s="129">
        <v>45730</v>
      </c>
      <c r="D132" s="130">
        <v>202412</v>
      </c>
      <c r="E132" s="127" t="s">
        <v>95</v>
      </c>
      <c r="F132" s="127" t="s">
        <v>53</v>
      </c>
      <c r="G132" s="127" t="s">
        <v>128</v>
      </c>
      <c r="H132" s="109" t="s">
        <v>129</v>
      </c>
      <c r="I132" s="127" t="s">
        <v>167</v>
      </c>
      <c r="J132" s="127" t="s">
        <v>130</v>
      </c>
      <c r="K132" s="127" t="s">
        <v>131</v>
      </c>
      <c r="L132" s="127" t="s">
        <v>96</v>
      </c>
      <c r="M132" s="127" t="s">
        <v>340</v>
      </c>
      <c r="N132" s="131">
        <v>1.05</v>
      </c>
      <c r="O132" s="127" t="s">
        <v>94</v>
      </c>
      <c r="P132" s="127" t="s">
        <v>94</v>
      </c>
      <c r="Q132" s="127" t="s">
        <v>94</v>
      </c>
      <c r="R132" s="129">
        <v>45728</v>
      </c>
    </row>
    <row r="133" spans="1:18" hidden="1" outlineLevel="2">
      <c r="A133" s="127" t="s">
        <v>127</v>
      </c>
      <c r="B133" s="128">
        <v>10782073</v>
      </c>
      <c r="C133" s="129">
        <v>45730</v>
      </c>
      <c r="D133" s="130">
        <v>202412</v>
      </c>
      <c r="E133" s="127" t="s">
        <v>145</v>
      </c>
      <c r="F133" s="127" t="s">
        <v>146</v>
      </c>
      <c r="G133" s="127" t="s">
        <v>128</v>
      </c>
      <c r="H133" s="109" t="s">
        <v>129</v>
      </c>
      <c r="I133" s="127" t="s">
        <v>167</v>
      </c>
      <c r="J133" s="127" t="s">
        <v>130</v>
      </c>
      <c r="K133" s="127" t="s">
        <v>131</v>
      </c>
      <c r="L133" s="127" t="s">
        <v>147</v>
      </c>
      <c r="M133" s="127" t="s">
        <v>341</v>
      </c>
      <c r="N133" s="131">
        <v>44.1</v>
      </c>
      <c r="O133" s="127" t="s">
        <v>94</v>
      </c>
      <c r="P133" s="127" t="s">
        <v>94</v>
      </c>
      <c r="Q133" s="127" t="s">
        <v>94</v>
      </c>
      <c r="R133" s="129">
        <v>45728</v>
      </c>
    </row>
    <row r="134" spans="1:18" hidden="1" outlineLevel="2">
      <c r="A134" s="127" t="s">
        <v>127</v>
      </c>
      <c r="B134" s="128">
        <v>10782073</v>
      </c>
      <c r="C134" s="129">
        <v>45730</v>
      </c>
      <c r="D134" s="130">
        <v>202412</v>
      </c>
      <c r="E134" s="127" t="s">
        <v>132</v>
      </c>
      <c r="F134" s="127" t="s">
        <v>133</v>
      </c>
      <c r="G134" s="127" t="s">
        <v>128</v>
      </c>
      <c r="H134" s="109" t="s">
        <v>129</v>
      </c>
      <c r="I134" s="127" t="s">
        <v>167</v>
      </c>
      <c r="J134" s="127" t="s">
        <v>130</v>
      </c>
      <c r="K134" s="127" t="s">
        <v>131</v>
      </c>
      <c r="L134" s="127" t="s">
        <v>142</v>
      </c>
      <c r="M134" s="127" t="s">
        <v>340</v>
      </c>
      <c r="N134" s="131">
        <v>210</v>
      </c>
      <c r="O134" s="127" t="s">
        <v>94</v>
      </c>
      <c r="P134" s="127" t="s">
        <v>94</v>
      </c>
      <c r="Q134" s="127" t="s">
        <v>94</v>
      </c>
      <c r="R134" s="129">
        <v>45728</v>
      </c>
    </row>
    <row r="135" spans="1:18" hidden="1" outlineLevel="2">
      <c r="A135" s="127" t="s">
        <v>351</v>
      </c>
      <c r="B135" s="128">
        <v>70701687</v>
      </c>
      <c r="C135" s="129">
        <v>45771</v>
      </c>
      <c r="D135" s="130">
        <v>202413</v>
      </c>
      <c r="E135" s="127" t="s">
        <v>95</v>
      </c>
      <c r="F135" s="127" t="s">
        <v>53</v>
      </c>
      <c r="G135" s="127" t="s">
        <v>128</v>
      </c>
      <c r="H135" s="109" t="s">
        <v>129</v>
      </c>
      <c r="I135" s="127" t="s">
        <v>167</v>
      </c>
      <c r="J135" s="127" t="s">
        <v>130</v>
      </c>
      <c r="K135" s="127" t="s">
        <v>131</v>
      </c>
      <c r="L135" s="127" t="s">
        <v>96</v>
      </c>
      <c r="M135" s="127" t="s">
        <v>364</v>
      </c>
      <c r="N135" s="131">
        <v>1.58</v>
      </c>
      <c r="O135" s="127" t="s">
        <v>94</v>
      </c>
      <c r="P135" s="127" t="s">
        <v>94</v>
      </c>
      <c r="Q135" s="127" t="s">
        <v>94</v>
      </c>
      <c r="R135" s="129">
        <v>45771</v>
      </c>
    </row>
    <row r="136" spans="1:18" hidden="1" outlineLevel="2">
      <c r="A136" s="127" t="s">
        <v>351</v>
      </c>
      <c r="B136" s="128">
        <v>70701687</v>
      </c>
      <c r="C136" s="129">
        <v>45771</v>
      </c>
      <c r="D136" s="130">
        <v>202413</v>
      </c>
      <c r="E136" s="127" t="s">
        <v>132</v>
      </c>
      <c r="F136" s="127" t="s">
        <v>133</v>
      </c>
      <c r="G136" s="127" t="s">
        <v>128</v>
      </c>
      <c r="H136" s="109" t="s">
        <v>129</v>
      </c>
      <c r="I136" s="127" t="s">
        <v>167</v>
      </c>
      <c r="J136" s="127" t="s">
        <v>130</v>
      </c>
      <c r="K136" s="127" t="s">
        <v>131</v>
      </c>
      <c r="L136" s="127" t="s">
        <v>142</v>
      </c>
      <c r="M136" s="127" t="s">
        <v>364</v>
      </c>
      <c r="N136" s="131">
        <v>315</v>
      </c>
      <c r="O136" s="127" t="s">
        <v>94</v>
      </c>
      <c r="P136" s="127" t="s">
        <v>94</v>
      </c>
      <c r="Q136" s="127" t="s">
        <v>94</v>
      </c>
      <c r="R136" s="129">
        <v>45771</v>
      </c>
    </row>
    <row r="137" spans="1:18" outlineLevel="1" collapsed="1">
      <c r="A137" s="109"/>
      <c r="B137" s="110"/>
      <c r="C137" s="111"/>
      <c r="D137" s="112"/>
      <c r="E137" s="109"/>
      <c r="F137" s="109"/>
      <c r="G137" s="109"/>
      <c r="H137" s="109"/>
      <c r="I137" s="114" t="s">
        <v>198</v>
      </c>
      <c r="J137" s="109"/>
      <c r="K137" s="109"/>
      <c r="L137" s="109"/>
      <c r="M137" s="109"/>
      <c r="N137" s="113">
        <f>SUBTOTAL(9,N126:N136)</f>
        <v>1222.51</v>
      </c>
      <c r="O137" s="109"/>
      <c r="P137" s="109"/>
      <c r="Q137" s="109"/>
      <c r="R137" s="111"/>
    </row>
    <row r="138" spans="1:18" hidden="1" outlineLevel="2">
      <c r="A138" s="109" t="s">
        <v>127</v>
      </c>
      <c r="B138" s="110">
        <v>10772793</v>
      </c>
      <c r="C138" s="111">
        <v>45611</v>
      </c>
      <c r="D138" s="112">
        <v>202408</v>
      </c>
      <c r="E138" s="109" t="s">
        <v>95</v>
      </c>
      <c r="F138" s="109" t="s">
        <v>53</v>
      </c>
      <c r="G138" s="109" t="s">
        <v>128</v>
      </c>
      <c r="H138" s="109" t="s">
        <v>129</v>
      </c>
      <c r="I138" s="109" t="s">
        <v>170</v>
      </c>
      <c r="J138" s="109" t="s">
        <v>130</v>
      </c>
      <c r="K138" s="109" t="s">
        <v>131</v>
      </c>
      <c r="L138" s="109" t="s">
        <v>96</v>
      </c>
      <c r="M138" s="109" t="s">
        <v>275</v>
      </c>
      <c r="N138" s="113">
        <v>0.53</v>
      </c>
      <c r="O138" s="109" t="s">
        <v>94</v>
      </c>
      <c r="P138" s="109" t="s">
        <v>94</v>
      </c>
      <c r="Q138" s="109" t="s">
        <v>94</v>
      </c>
      <c r="R138" s="111">
        <v>45609</v>
      </c>
    </row>
    <row r="139" spans="1:18" hidden="1" outlineLevel="2">
      <c r="A139" s="109" t="s">
        <v>127</v>
      </c>
      <c r="B139" s="110">
        <v>10772793</v>
      </c>
      <c r="C139" s="111">
        <v>45611</v>
      </c>
      <c r="D139" s="112">
        <v>202408</v>
      </c>
      <c r="E139" s="109" t="s">
        <v>145</v>
      </c>
      <c r="F139" s="109" t="s">
        <v>146</v>
      </c>
      <c r="G139" s="109" t="s">
        <v>128</v>
      </c>
      <c r="H139" s="109" t="s">
        <v>129</v>
      </c>
      <c r="I139" s="109" t="s">
        <v>170</v>
      </c>
      <c r="J139" s="109" t="s">
        <v>130</v>
      </c>
      <c r="K139" s="109" t="s">
        <v>131</v>
      </c>
      <c r="L139" s="109" t="s">
        <v>147</v>
      </c>
      <c r="M139" s="109" t="s">
        <v>276</v>
      </c>
      <c r="N139" s="113">
        <v>45</v>
      </c>
      <c r="O139" s="109" t="s">
        <v>94</v>
      </c>
      <c r="P139" s="109" t="s">
        <v>94</v>
      </c>
      <c r="Q139" s="109" t="s">
        <v>94</v>
      </c>
      <c r="R139" s="111">
        <v>45609</v>
      </c>
    </row>
    <row r="140" spans="1:18" hidden="1" outlineLevel="2">
      <c r="A140" s="109" t="s">
        <v>127</v>
      </c>
      <c r="B140" s="110">
        <v>10772793</v>
      </c>
      <c r="C140" s="111">
        <v>45611</v>
      </c>
      <c r="D140" s="112">
        <v>202408</v>
      </c>
      <c r="E140" s="109" t="s">
        <v>132</v>
      </c>
      <c r="F140" s="109" t="s">
        <v>133</v>
      </c>
      <c r="G140" s="109" t="s">
        <v>128</v>
      </c>
      <c r="H140" s="109" t="s">
        <v>129</v>
      </c>
      <c r="I140" s="109" t="s">
        <v>170</v>
      </c>
      <c r="J140" s="109" t="s">
        <v>130</v>
      </c>
      <c r="K140" s="109" t="s">
        <v>131</v>
      </c>
      <c r="L140" s="109" t="s">
        <v>142</v>
      </c>
      <c r="M140" s="109" t="s">
        <v>275</v>
      </c>
      <c r="N140" s="113">
        <v>105</v>
      </c>
      <c r="O140" s="109" t="s">
        <v>94</v>
      </c>
      <c r="P140" s="109" t="s">
        <v>94</v>
      </c>
      <c r="Q140" s="109" t="s">
        <v>94</v>
      </c>
      <c r="R140" s="111">
        <v>45609</v>
      </c>
    </row>
    <row r="141" spans="1:18" hidden="1" outlineLevel="2">
      <c r="A141" s="127" t="s">
        <v>127</v>
      </c>
      <c r="B141" s="128">
        <v>10780035</v>
      </c>
      <c r="C141" s="129">
        <v>45702</v>
      </c>
      <c r="D141" s="130">
        <v>202411</v>
      </c>
      <c r="E141" s="127" t="s">
        <v>95</v>
      </c>
      <c r="F141" s="127" t="s">
        <v>53</v>
      </c>
      <c r="G141" s="127" t="s">
        <v>128</v>
      </c>
      <c r="H141" s="109" t="s">
        <v>129</v>
      </c>
      <c r="I141" s="127" t="s">
        <v>170</v>
      </c>
      <c r="J141" s="127" t="s">
        <v>130</v>
      </c>
      <c r="K141" s="127" t="s">
        <v>131</v>
      </c>
      <c r="L141" s="127" t="s">
        <v>96</v>
      </c>
      <c r="M141" s="127" t="s">
        <v>343</v>
      </c>
      <c r="N141" s="131">
        <v>2.63</v>
      </c>
      <c r="O141" s="127" t="s">
        <v>94</v>
      </c>
      <c r="P141" s="127" t="s">
        <v>94</v>
      </c>
      <c r="Q141" s="127" t="s">
        <v>94</v>
      </c>
      <c r="R141" s="129">
        <v>45699</v>
      </c>
    </row>
    <row r="142" spans="1:18" hidden="1" outlineLevel="2">
      <c r="A142" s="127" t="s">
        <v>127</v>
      </c>
      <c r="B142" s="128">
        <v>10780035</v>
      </c>
      <c r="C142" s="129">
        <v>45702</v>
      </c>
      <c r="D142" s="130">
        <v>202411</v>
      </c>
      <c r="E142" s="127" t="s">
        <v>145</v>
      </c>
      <c r="F142" s="127" t="s">
        <v>146</v>
      </c>
      <c r="G142" s="127" t="s">
        <v>128</v>
      </c>
      <c r="H142" s="109" t="s">
        <v>129</v>
      </c>
      <c r="I142" s="127" t="s">
        <v>170</v>
      </c>
      <c r="J142" s="127" t="s">
        <v>130</v>
      </c>
      <c r="K142" s="127" t="s">
        <v>131</v>
      </c>
      <c r="L142" s="127" t="s">
        <v>147</v>
      </c>
      <c r="M142" s="127" t="s">
        <v>345</v>
      </c>
      <c r="N142" s="131">
        <v>29.7</v>
      </c>
      <c r="O142" s="127" t="s">
        <v>94</v>
      </c>
      <c r="P142" s="127" t="s">
        <v>94</v>
      </c>
      <c r="Q142" s="127" t="s">
        <v>94</v>
      </c>
      <c r="R142" s="129">
        <v>45699</v>
      </c>
    </row>
    <row r="143" spans="1:18" hidden="1" outlineLevel="2">
      <c r="A143" s="127" t="s">
        <v>127</v>
      </c>
      <c r="B143" s="128">
        <v>10780035</v>
      </c>
      <c r="C143" s="129">
        <v>45702</v>
      </c>
      <c r="D143" s="130">
        <v>202411</v>
      </c>
      <c r="E143" s="127" t="s">
        <v>132</v>
      </c>
      <c r="F143" s="127" t="s">
        <v>133</v>
      </c>
      <c r="G143" s="127" t="s">
        <v>128</v>
      </c>
      <c r="H143" s="109" t="s">
        <v>129</v>
      </c>
      <c r="I143" s="127" t="s">
        <v>170</v>
      </c>
      <c r="J143" s="127" t="s">
        <v>130</v>
      </c>
      <c r="K143" s="127" t="s">
        <v>131</v>
      </c>
      <c r="L143" s="127" t="s">
        <v>142</v>
      </c>
      <c r="M143" s="127" t="s">
        <v>343</v>
      </c>
      <c r="N143" s="131">
        <v>525</v>
      </c>
      <c r="O143" s="127" t="s">
        <v>94</v>
      </c>
      <c r="P143" s="127" t="s">
        <v>94</v>
      </c>
      <c r="Q143" s="127" t="s">
        <v>94</v>
      </c>
      <c r="R143" s="129">
        <v>45699</v>
      </c>
    </row>
    <row r="144" spans="1:18" hidden="1" outlineLevel="2">
      <c r="A144" s="127" t="s">
        <v>127</v>
      </c>
      <c r="B144" s="128">
        <v>10782073</v>
      </c>
      <c r="C144" s="129">
        <v>45730</v>
      </c>
      <c r="D144" s="130">
        <v>202412</v>
      </c>
      <c r="E144" s="127" t="s">
        <v>95</v>
      </c>
      <c r="F144" s="127" t="s">
        <v>53</v>
      </c>
      <c r="G144" s="127" t="s">
        <v>128</v>
      </c>
      <c r="H144" s="109" t="s">
        <v>129</v>
      </c>
      <c r="I144" s="127" t="s">
        <v>170</v>
      </c>
      <c r="J144" s="127" t="s">
        <v>130</v>
      </c>
      <c r="K144" s="127" t="s">
        <v>131</v>
      </c>
      <c r="L144" s="127" t="s">
        <v>96</v>
      </c>
      <c r="M144" s="127" t="s">
        <v>342</v>
      </c>
      <c r="N144" s="131">
        <v>0.53</v>
      </c>
      <c r="O144" s="127" t="s">
        <v>94</v>
      </c>
      <c r="P144" s="127" t="s">
        <v>94</v>
      </c>
      <c r="Q144" s="127" t="s">
        <v>94</v>
      </c>
      <c r="R144" s="129">
        <v>45728</v>
      </c>
    </row>
    <row r="145" spans="1:18" hidden="1" outlineLevel="2">
      <c r="A145" s="127" t="s">
        <v>127</v>
      </c>
      <c r="B145" s="128">
        <v>10782073</v>
      </c>
      <c r="C145" s="129">
        <v>45730</v>
      </c>
      <c r="D145" s="130">
        <v>202412</v>
      </c>
      <c r="E145" s="127" t="s">
        <v>145</v>
      </c>
      <c r="F145" s="127" t="s">
        <v>146</v>
      </c>
      <c r="G145" s="127" t="s">
        <v>128</v>
      </c>
      <c r="H145" s="109" t="s">
        <v>129</v>
      </c>
      <c r="I145" s="127" t="s">
        <v>170</v>
      </c>
      <c r="J145" s="127" t="s">
        <v>130</v>
      </c>
      <c r="K145" s="127" t="s">
        <v>131</v>
      </c>
      <c r="L145" s="127" t="s">
        <v>147</v>
      </c>
      <c r="M145" s="127" t="s">
        <v>344</v>
      </c>
      <c r="N145" s="131">
        <v>15.3</v>
      </c>
      <c r="O145" s="127" t="s">
        <v>94</v>
      </c>
      <c r="P145" s="127" t="s">
        <v>94</v>
      </c>
      <c r="Q145" s="127" t="s">
        <v>94</v>
      </c>
      <c r="R145" s="129">
        <v>45728</v>
      </c>
    </row>
    <row r="146" spans="1:18" hidden="1" outlineLevel="2">
      <c r="A146" s="127" t="s">
        <v>127</v>
      </c>
      <c r="B146" s="128">
        <v>10782073</v>
      </c>
      <c r="C146" s="129">
        <v>45730</v>
      </c>
      <c r="D146" s="130">
        <v>202412</v>
      </c>
      <c r="E146" s="127" t="s">
        <v>132</v>
      </c>
      <c r="F146" s="127" t="s">
        <v>133</v>
      </c>
      <c r="G146" s="127" t="s">
        <v>128</v>
      </c>
      <c r="H146" s="109" t="s">
        <v>129</v>
      </c>
      <c r="I146" s="127" t="s">
        <v>170</v>
      </c>
      <c r="J146" s="127" t="s">
        <v>130</v>
      </c>
      <c r="K146" s="127" t="s">
        <v>131</v>
      </c>
      <c r="L146" s="127" t="s">
        <v>142</v>
      </c>
      <c r="M146" s="127" t="s">
        <v>342</v>
      </c>
      <c r="N146" s="131">
        <v>105</v>
      </c>
      <c r="O146" s="127" t="s">
        <v>94</v>
      </c>
      <c r="P146" s="127" t="s">
        <v>94</v>
      </c>
      <c r="Q146" s="127" t="s">
        <v>94</v>
      </c>
      <c r="R146" s="129">
        <v>45728</v>
      </c>
    </row>
    <row r="147" spans="1:18" outlineLevel="1" collapsed="1">
      <c r="A147" s="109"/>
      <c r="B147" s="110"/>
      <c r="C147" s="111"/>
      <c r="D147" s="112"/>
      <c r="E147" s="109"/>
      <c r="F147" s="109"/>
      <c r="G147" s="109"/>
      <c r="H147" s="109"/>
      <c r="I147" s="114" t="s">
        <v>226</v>
      </c>
      <c r="J147" s="109"/>
      <c r="K147" s="109"/>
      <c r="L147" s="109"/>
      <c r="M147" s="109"/>
      <c r="N147" s="113">
        <f>SUBTOTAL(9,N138:N146)</f>
        <v>828.68999999999994</v>
      </c>
      <c r="O147" s="109"/>
      <c r="P147" s="109"/>
      <c r="Q147" s="109"/>
      <c r="R147" s="111"/>
    </row>
    <row r="148" spans="1:18" hidden="1" outlineLevel="2">
      <c r="A148" s="109" t="s">
        <v>127</v>
      </c>
      <c r="B148" s="110">
        <v>10774897</v>
      </c>
      <c r="C148" s="111">
        <v>45642</v>
      </c>
      <c r="D148" s="112">
        <v>202409</v>
      </c>
      <c r="E148" s="109" t="s">
        <v>95</v>
      </c>
      <c r="F148" s="109" t="s">
        <v>53</v>
      </c>
      <c r="G148" s="109" t="s">
        <v>128</v>
      </c>
      <c r="H148" s="109" t="s">
        <v>129</v>
      </c>
      <c r="I148" s="109" t="s">
        <v>277</v>
      </c>
      <c r="J148" s="109" t="s">
        <v>130</v>
      </c>
      <c r="K148" s="109" t="s">
        <v>131</v>
      </c>
      <c r="L148" s="109" t="s">
        <v>96</v>
      </c>
      <c r="M148" s="109" t="s">
        <v>278</v>
      </c>
      <c r="N148" s="113">
        <v>1.05</v>
      </c>
      <c r="O148" s="109" t="s">
        <v>94</v>
      </c>
      <c r="P148" s="109" t="s">
        <v>94</v>
      </c>
      <c r="Q148" s="109" t="s">
        <v>94</v>
      </c>
      <c r="R148" s="111">
        <v>45638</v>
      </c>
    </row>
    <row r="149" spans="1:18" hidden="1" outlineLevel="2">
      <c r="A149" s="109" t="s">
        <v>127</v>
      </c>
      <c r="B149" s="110">
        <v>10774897</v>
      </c>
      <c r="C149" s="111">
        <v>45642</v>
      </c>
      <c r="D149" s="112">
        <v>202409</v>
      </c>
      <c r="E149" s="109" t="s">
        <v>145</v>
      </c>
      <c r="F149" s="109" t="s">
        <v>146</v>
      </c>
      <c r="G149" s="109" t="s">
        <v>128</v>
      </c>
      <c r="H149" s="109" t="s">
        <v>129</v>
      </c>
      <c r="I149" s="109" t="s">
        <v>277</v>
      </c>
      <c r="J149" s="109" t="s">
        <v>130</v>
      </c>
      <c r="K149" s="109" t="s">
        <v>131</v>
      </c>
      <c r="L149" s="109" t="s">
        <v>147</v>
      </c>
      <c r="M149" s="109" t="s">
        <v>279</v>
      </c>
      <c r="N149" s="113">
        <v>20.25</v>
      </c>
      <c r="O149" s="109" t="s">
        <v>94</v>
      </c>
      <c r="P149" s="109" t="s">
        <v>94</v>
      </c>
      <c r="Q149" s="109" t="s">
        <v>94</v>
      </c>
      <c r="R149" s="111">
        <v>45638</v>
      </c>
    </row>
    <row r="150" spans="1:18" hidden="1" outlineLevel="2">
      <c r="A150" s="109" t="s">
        <v>127</v>
      </c>
      <c r="B150" s="110">
        <v>10774897</v>
      </c>
      <c r="C150" s="111">
        <v>45642</v>
      </c>
      <c r="D150" s="112">
        <v>202409</v>
      </c>
      <c r="E150" s="109" t="s">
        <v>132</v>
      </c>
      <c r="F150" s="109" t="s">
        <v>133</v>
      </c>
      <c r="G150" s="109" t="s">
        <v>128</v>
      </c>
      <c r="H150" s="109" t="s">
        <v>129</v>
      </c>
      <c r="I150" s="109" t="s">
        <v>277</v>
      </c>
      <c r="J150" s="109" t="s">
        <v>130</v>
      </c>
      <c r="K150" s="109" t="s">
        <v>131</v>
      </c>
      <c r="L150" s="109" t="s">
        <v>142</v>
      </c>
      <c r="M150" s="109" t="s">
        <v>278</v>
      </c>
      <c r="N150" s="113">
        <v>210</v>
      </c>
      <c r="O150" s="109" t="s">
        <v>94</v>
      </c>
      <c r="P150" s="109" t="s">
        <v>94</v>
      </c>
      <c r="Q150" s="109" t="s">
        <v>94</v>
      </c>
      <c r="R150" s="111">
        <v>45638</v>
      </c>
    </row>
    <row r="151" spans="1:18" hidden="1" outlineLevel="2">
      <c r="A151" s="127" t="s">
        <v>127</v>
      </c>
      <c r="B151" s="128">
        <v>10780035</v>
      </c>
      <c r="C151" s="129">
        <v>45702</v>
      </c>
      <c r="D151" s="130">
        <v>202411</v>
      </c>
      <c r="E151" s="127" t="s">
        <v>95</v>
      </c>
      <c r="F151" s="127" t="s">
        <v>53</v>
      </c>
      <c r="G151" s="127" t="s">
        <v>128</v>
      </c>
      <c r="H151" s="109" t="s">
        <v>129</v>
      </c>
      <c r="I151" s="127" t="s">
        <v>277</v>
      </c>
      <c r="J151" s="127" t="s">
        <v>130</v>
      </c>
      <c r="K151" s="127" t="s">
        <v>131</v>
      </c>
      <c r="L151" s="127" t="s">
        <v>96</v>
      </c>
      <c r="M151" s="127" t="s">
        <v>348</v>
      </c>
      <c r="N151" s="131">
        <v>0.53</v>
      </c>
      <c r="O151" s="127" t="s">
        <v>94</v>
      </c>
      <c r="P151" s="127" t="s">
        <v>94</v>
      </c>
      <c r="Q151" s="127" t="s">
        <v>94</v>
      </c>
      <c r="R151" s="129">
        <v>45699</v>
      </c>
    </row>
    <row r="152" spans="1:18" hidden="1" outlineLevel="2">
      <c r="A152" s="127" t="s">
        <v>127</v>
      </c>
      <c r="B152" s="128">
        <v>10780035</v>
      </c>
      <c r="C152" s="129">
        <v>45702</v>
      </c>
      <c r="D152" s="130">
        <v>202411</v>
      </c>
      <c r="E152" s="127" t="s">
        <v>145</v>
      </c>
      <c r="F152" s="127" t="s">
        <v>146</v>
      </c>
      <c r="G152" s="127" t="s">
        <v>128</v>
      </c>
      <c r="H152" s="109" t="s">
        <v>129</v>
      </c>
      <c r="I152" s="127" t="s">
        <v>277</v>
      </c>
      <c r="J152" s="127" t="s">
        <v>130</v>
      </c>
      <c r="K152" s="127" t="s">
        <v>131</v>
      </c>
      <c r="L152" s="127" t="s">
        <v>147</v>
      </c>
      <c r="M152" s="127" t="s">
        <v>349</v>
      </c>
      <c r="N152" s="131">
        <v>10.8</v>
      </c>
      <c r="O152" s="127" t="s">
        <v>94</v>
      </c>
      <c r="P152" s="127" t="s">
        <v>94</v>
      </c>
      <c r="Q152" s="127" t="s">
        <v>94</v>
      </c>
      <c r="R152" s="129">
        <v>45699</v>
      </c>
    </row>
    <row r="153" spans="1:18" hidden="1" outlineLevel="2">
      <c r="A153" s="127" t="s">
        <v>127</v>
      </c>
      <c r="B153" s="128">
        <v>10780035</v>
      </c>
      <c r="C153" s="129">
        <v>45702</v>
      </c>
      <c r="D153" s="130">
        <v>202411</v>
      </c>
      <c r="E153" s="127" t="s">
        <v>132</v>
      </c>
      <c r="F153" s="127" t="s">
        <v>133</v>
      </c>
      <c r="G153" s="127" t="s">
        <v>128</v>
      </c>
      <c r="H153" s="109" t="s">
        <v>129</v>
      </c>
      <c r="I153" s="127" t="s">
        <v>277</v>
      </c>
      <c r="J153" s="127" t="s">
        <v>130</v>
      </c>
      <c r="K153" s="127" t="s">
        <v>131</v>
      </c>
      <c r="L153" s="127" t="s">
        <v>142</v>
      </c>
      <c r="M153" s="127" t="s">
        <v>348</v>
      </c>
      <c r="N153" s="131">
        <v>105</v>
      </c>
      <c r="O153" s="127" t="s">
        <v>94</v>
      </c>
      <c r="P153" s="127" t="s">
        <v>94</v>
      </c>
      <c r="Q153" s="127" t="s">
        <v>94</v>
      </c>
      <c r="R153" s="129">
        <v>45699</v>
      </c>
    </row>
    <row r="154" spans="1:18" hidden="1" outlineLevel="2">
      <c r="A154" s="127" t="s">
        <v>127</v>
      </c>
      <c r="B154" s="128">
        <v>10782073</v>
      </c>
      <c r="C154" s="129">
        <v>45730</v>
      </c>
      <c r="D154" s="130">
        <v>202412</v>
      </c>
      <c r="E154" s="127" t="s">
        <v>95</v>
      </c>
      <c r="F154" s="127" t="s">
        <v>53</v>
      </c>
      <c r="G154" s="127" t="s">
        <v>128</v>
      </c>
      <c r="H154" s="109" t="s">
        <v>129</v>
      </c>
      <c r="I154" s="127" t="s">
        <v>277</v>
      </c>
      <c r="J154" s="127" t="s">
        <v>130</v>
      </c>
      <c r="K154" s="127" t="s">
        <v>131</v>
      </c>
      <c r="L154" s="127" t="s">
        <v>96</v>
      </c>
      <c r="M154" s="127" t="s">
        <v>347</v>
      </c>
      <c r="N154" s="131">
        <v>1.05</v>
      </c>
      <c r="O154" s="127" t="s">
        <v>94</v>
      </c>
      <c r="P154" s="127" t="s">
        <v>94</v>
      </c>
      <c r="Q154" s="127" t="s">
        <v>94</v>
      </c>
      <c r="R154" s="129">
        <v>45728</v>
      </c>
    </row>
    <row r="155" spans="1:18" hidden="1" outlineLevel="2">
      <c r="A155" s="127" t="s">
        <v>127</v>
      </c>
      <c r="B155" s="128">
        <v>10782073</v>
      </c>
      <c r="C155" s="129">
        <v>45730</v>
      </c>
      <c r="D155" s="130">
        <v>202412</v>
      </c>
      <c r="E155" s="127" t="s">
        <v>145</v>
      </c>
      <c r="F155" s="127" t="s">
        <v>146</v>
      </c>
      <c r="G155" s="127" t="s">
        <v>128</v>
      </c>
      <c r="H155" s="109" t="s">
        <v>129</v>
      </c>
      <c r="I155" s="127" t="s">
        <v>277</v>
      </c>
      <c r="J155" s="127" t="s">
        <v>130</v>
      </c>
      <c r="K155" s="127" t="s">
        <v>131</v>
      </c>
      <c r="L155" s="127" t="s">
        <v>147</v>
      </c>
      <c r="M155" s="127" t="s">
        <v>346</v>
      </c>
      <c r="N155" s="131">
        <v>36</v>
      </c>
      <c r="O155" s="127" t="s">
        <v>94</v>
      </c>
      <c r="P155" s="127" t="s">
        <v>94</v>
      </c>
      <c r="Q155" s="127" t="s">
        <v>94</v>
      </c>
      <c r="R155" s="129">
        <v>45728</v>
      </c>
    </row>
    <row r="156" spans="1:18" hidden="1" outlineLevel="2">
      <c r="A156" s="127" t="s">
        <v>127</v>
      </c>
      <c r="B156" s="128">
        <v>10782073</v>
      </c>
      <c r="C156" s="129">
        <v>45730</v>
      </c>
      <c r="D156" s="130">
        <v>202412</v>
      </c>
      <c r="E156" s="127" t="s">
        <v>132</v>
      </c>
      <c r="F156" s="127" t="s">
        <v>133</v>
      </c>
      <c r="G156" s="127" t="s">
        <v>128</v>
      </c>
      <c r="H156" s="109" t="s">
        <v>129</v>
      </c>
      <c r="I156" s="127" t="s">
        <v>277</v>
      </c>
      <c r="J156" s="127" t="s">
        <v>130</v>
      </c>
      <c r="K156" s="127" t="s">
        <v>131</v>
      </c>
      <c r="L156" s="127" t="s">
        <v>142</v>
      </c>
      <c r="M156" s="127" t="s">
        <v>347</v>
      </c>
      <c r="N156" s="131">
        <v>210</v>
      </c>
      <c r="O156" s="127" t="s">
        <v>94</v>
      </c>
      <c r="P156" s="127" t="s">
        <v>94</v>
      </c>
      <c r="Q156" s="127" t="s">
        <v>94</v>
      </c>
      <c r="R156" s="129">
        <v>45728</v>
      </c>
    </row>
    <row r="157" spans="1:18" outlineLevel="1" collapsed="1">
      <c r="A157" s="109"/>
      <c r="B157" s="110"/>
      <c r="C157" s="111"/>
      <c r="D157" s="112"/>
      <c r="E157" s="109"/>
      <c r="F157" s="109"/>
      <c r="G157" s="109"/>
      <c r="H157" s="109"/>
      <c r="I157" s="114" t="s">
        <v>290</v>
      </c>
      <c r="J157" s="109"/>
      <c r="K157" s="109"/>
      <c r="L157" s="109"/>
      <c r="M157" s="109"/>
      <c r="N157" s="113">
        <f>SUBTOTAL(9,N148:N156)</f>
        <v>594.68000000000006</v>
      </c>
      <c r="O157" s="109"/>
      <c r="P157" s="109"/>
      <c r="Q157" s="109"/>
      <c r="R157" s="111"/>
    </row>
    <row r="158" spans="1:18" hidden="1" outlineLevel="2">
      <c r="A158" s="127" t="s">
        <v>351</v>
      </c>
      <c r="B158" s="128">
        <v>70701687</v>
      </c>
      <c r="C158" s="129">
        <v>45771</v>
      </c>
      <c r="D158" s="130">
        <v>202413</v>
      </c>
      <c r="E158" s="127" t="s">
        <v>95</v>
      </c>
      <c r="F158" s="127" t="s">
        <v>53</v>
      </c>
      <c r="G158" s="127" t="s">
        <v>128</v>
      </c>
      <c r="H158" s="109" t="s">
        <v>129</v>
      </c>
      <c r="I158" s="127" t="s">
        <v>365</v>
      </c>
      <c r="J158" s="127" t="s">
        <v>130</v>
      </c>
      <c r="K158" s="127" t="s">
        <v>131</v>
      </c>
      <c r="L158" s="127" t="s">
        <v>96</v>
      </c>
      <c r="M158" s="127" t="s">
        <v>367</v>
      </c>
      <c r="N158" s="131">
        <v>2.1</v>
      </c>
      <c r="O158" s="127" t="s">
        <v>94</v>
      </c>
      <c r="P158" s="127" t="s">
        <v>94</v>
      </c>
      <c r="Q158" s="127" t="s">
        <v>94</v>
      </c>
      <c r="R158" s="129">
        <v>45771</v>
      </c>
    </row>
    <row r="159" spans="1:18" hidden="1" outlineLevel="2">
      <c r="A159" s="127" t="s">
        <v>351</v>
      </c>
      <c r="B159" s="128">
        <v>70701687</v>
      </c>
      <c r="C159" s="129">
        <v>45771</v>
      </c>
      <c r="D159" s="130">
        <v>202413</v>
      </c>
      <c r="E159" s="127" t="s">
        <v>145</v>
      </c>
      <c r="F159" s="127" t="s">
        <v>146</v>
      </c>
      <c r="G159" s="127" t="s">
        <v>128</v>
      </c>
      <c r="H159" s="109" t="s">
        <v>129</v>
      </c>
      <c r="I159" s="127" t="s">
        <v>365</v>
      </c>
      <c r="J159" s="127" t="s">
        <v>130</v>
      </c>
      <c r="K159" s="127" t="s">
        <v>131</v>
      </c>
      <c r="L159" s="127" t="s">
        <v>147</v>
      </c>
      <c r="M159" s="127" t="s">
        <v>368</v>
      </c>
      <c r="N159" s="131">
        <v>67.05</v>
      </c>
      <c r="O159" s="127" t="s">
        <v>94</v>
      </c>
      <c r="P159" s="127" t="s">
        <v>94</v>
      </c>
      <c r="Q159" s="127" t="s">
        <v>94</v>
      </c>
      <c r="R159" s="129">
        <v>45771</v>
      </c>
    </row>
    <row r="160" spans="1:18" hidden="1" outlineLevel="2">
      <c r="A160" s="127" t="s">
        <v>351</v>
      </c>
      <c r="B160" s="128">
        <v>70701687</v>
      </c>
      <c r="C160" s="129">
        <v>45771</v>
      </c>
      <c r="D160" s="130">
        <v>202413</v>
      </c>
      <c r="E160" s="127" t="s">
        <v>132</v>
      </c>
      <c r="F160" s="127" t="s">
        <v>133</v>
      </c>
      <c r="G160" s="127" t="s">
        <v>128</v>
      </c>
      <c r="H160" s="109" t="s">
        <v>129</v>
      </c>
      <c r="I160" s="127" t="s">
        <v>365</v>
      </c>
      <c r="J160" s="127" t="s">
        <v>130</v>
      </c>
      <c r="K160" s="127" t="s">
        <v>131</v>
      </c>
      <c r="L160" s="127" t="s">
        <v>142</v>
      </c>
      <c r="M160" s="127" t="s">
        <v>367</v>
      </c>
      <c r="N160" s="131">
        <v>420</v>
      </c>
      <c r="O160" s="127" t="s">
        <v>94</v>
      </c>
      <c r="P160" s="127" t="s">
        <v>94</v>
      </c>
      <c r="Q160" s="127" t="s">
        <v>94</v>
      </c>
      <c r="R160" s="129">
        <v>45771</v>
      </c>
    </row>
    <row r="161" spans="1:20" hidden="1" outlineLevel="2">
      <c r="A161" s="127" t="s">
        <v>351</v>
      </c>
      <c r="B161" s="128">
        <v>70701687</v>
      </c>
      <c r="C161" s="129">
        <v>45771</v>
      </c>
      <c r="D161" s="130">
        <v>202413</v>
      </c>
      <c r="E161" s="127" t="s">
        <v>353</v>
      </c>
      <c r="F161" s="127" t="s">
        <v>354</v>
      </c>
      <c r="G161" s="127" t="s">
        <v>128</v>
      </c>
      <c r="H161" s="109" t="s">
        <v>129</v>
      </c>
      <c r="I161" s="127" t="s">
        <v>365</v>
      </c>
      <c r="J161" s="127" t="s">
        <v>130</v>
      </c>
      <c r="K161" s="127" t="s">
        <v>131</v>
      </c>
      <c r="L161" s="127" t="s">
        <v>355</v>
      </c>
      <c r="M161" s="127" t="s">
        <v>367</v>
      </c>
      <c r="N161" s="131">
        <v>0.45</v>
      </c>
      <c r="O161" s="127" t="s">
        <v>94</v>
      </c>
      <c r="P161" s="127" t="s">
        <v>94</v>
      </c>
      <c r="Q161" s="127" t="s">
        <v>94</v>
      </c>
      <c r="R161" s="129">
        <v>45771</v>
      </c>
    </row>
    <row r="162" spans="1:20" outlineLevel="1" collapsed="1">
      <c r="A162" s="109"/>
      <c r="B162" s="110"/>
      <c r="C162" s="111"/>
      <c r="D162" s="112"/>
      <c r="E162" s="109"/>
      <c r="F162" s="109"/>
      <c r="G162" s="109"/>
      <c r="H162" s="109"/>
      <c r="I162" s="114" t="s">
        <v>366</v>
      </c>
      <c r="J162" s="109"/>
      <c r="K162" s="109"/>
      <c r="L162" s="109"/>
      <c r="M162" s="109"/>
      <c r="N162" s="113">
        <f>SUBTOTAL(9,N158:N161)</f>
        <v>489.59999999999997</v>
      </c>
      <c r="O162" s="109"/>
      <c r="P162" s="109"/>
      <c r="Q162" s="109"/>
      <c r="R162" s="111"/>
    </row>
    <row r="163" spans="1:20" outlineLevel="1">
      <c r="A163" s="109" t="s">
        <v>135</v>
      </c>
      <c r="B163" s="110">
        <v>21408567</v>
      </c>
      <c r="C163" s="111">
        <v>45650</v>
      </c>
      <c r="D163" s="112">
        <v>202409</v>
      </c>
      <c r="E163" s="109" t="s">
        <v>180</v>
      </c>
      <c r="F163" s="109" t="s">
        <v>181</v>
      </c>
      <c r="G163" s="109" t="s">
        <v>128</v>
      </c>
      <c r="H163" s="109" t="s">
        <v>129</v>
      </c>
      <c r="I163" s="109" t="s">
        <v>94</v>
      </c>
      <c r="J163" s="109" t="s">
        <v>94</v>
      </c>
      <c r="K163" s="109" t="s">
        <v>131</v>
      </c>
      <c r="L163" s="109" t="s">
        <v>94</v>
      </c>
      <c r="M163" s="109" t="s">
        <v>289</v>
      </c>
      <c r="N163" s="113">
        <v>37.5</v>
      </c>
      <c r="O163" s="109" t="s">
        <v>94</v>
      </c>
      <c r="P163" s="109" t="s">
        <v>94</v>
      </c>
      <c r="Q163" s="109" t="s">
        <v>94</v>
      </c>
      <c r="R163" s="111">
        <v>45650</v>
      </c>
    </row>
    <row r="164" spans="1:20" outlineLevel="1">
      <c r="A164" s="109" t="s">
        <v>135</v>
      </c>
      <c r="B164" s="110">
        <v>21408567</v>
      </c>
      <c r="C164" s="111">
        <v>45650</v>
      </c>
      <c r="D164" s="112">
        <v>202409</v>
      </c>
      <c r="E164" s="109" t="s">
        <v>180</v>
      </c>
      <c r="F164" s="109" t="s">
        <v>181</v>
      </c>
      <c r="G164" s="109" t="s">
        <v>128</v>
      </c>
      <c r="H164" s="109" t="s">
        <v>129</v>
      </c>
      <c r="I164" s="109" t="s">
        <v>94</v>
      </c>
      <c r="J164" s="109" t="s">
        <v>94</v>
      </c>
      <c r="K164" s="109" t="s">
        <v>131</v>
      </c>
      <c r="L164" s="109" t="s">
        <v>94</v>
      </c>
      <c r="M164" s="109" t="s">
        <v>288</v>
      </c>
      <c r="N164" s="113">
        <v>201.24</v>
      </c>
      <c r="O164" s="109" t="s">
        <v>94</v>
      </c>
      <c r="P164" s="109" t="s">
        <v>94</v>
      </c>
      <c r="Q164" s="109" t="s">
        <v>94</v>
      </c>
      <c r="R164" s="111">
        <v>45650</v>
      </c>
    </row>
    <row r="165" spans="1:20" outlineLevel="1">
      <c r="A165" s="127" t="s">
        <v>135</v>
      </c>
      <c r="B165" s="128">
        <v>21408583</v>
      </c>
      <c r="C165" s="129">
        <v>45687</v>
      </c>
      <c r="D165" s="130">
        <v>202410</v>
      </c>
      <c r="E165" s="127" t="s">
        <v>180</v>
      </c>
      <c r="F165" s="127" t="s">
        <v>181</v>
      </c>
      <c r="G165" s="127" t="s">
        <v>128</v>
      </c>
      <c r="H165" s="109" t="s">
        <v>129</v>
      </c>
      <c r="I165" s="127" t="s">
        <v>94</v>
      </c>
      <c r="J165" s="127" t="s">
        <v>94</v>
      </c>
      <c r="K165" s="127" t="s">
        <v>131</v>
      </c>
      <c r="L165" s="127" t="s">
        <v>94</v>
      </c>
      <c r="M165" s="127" t="s">
        <v>302</v>
      </c>
      <c r="N165" s="131">
        <v>252.66</v>
      </c>
      <c r="O165" s="127" t="s">
        <v>94</v>
      </c>
      <c r="P165" s="127" t="s">
        <v>94</v>
      </c>
      <c r="Q165" s="127" t="s">
        <v>94</v>
      </c>
      <c r="R165" s="129">
        <v>45687</v>
      </c>
    </row>
    <row r="166" spans="1:20" outlineLevel="1">
      <c r="A166" s="127" t="s">
        <v>135</v>
      </c>
      <c r="B166" s="128">
        <v>21408583</v>
      </c>
      <c r="C166" s="129">
        <v>45687</v>
      </c>
      <c r="D166" s="130">
        <v>202410</v>
      </c>
      <c r="E166" s="127" t="s">
        <v>180</v>
      </c>
      <c r="F166" s="127" t="s">
        <v>181</v>
      </c>
      <c r="G166" s="127" t="s">
        <v>128</v>
      </c>
      <c r="H166" s="109" t="s">
        <v>129</v>
      </c>
      <c r="I166" s="127" t="s">
        <v>94</v>
      </c>
      <c r="J166" s="127" t="s">
        <v>94</v>
      </c>
      <c r="K166" s="127" t="s">
        <v>131</v>
      </c>
      <c r="L166" s="127" t="s">
        <v>94</v>
      </c>
      <c r="M166" s="127" t="s">
        <v>298</v>
      </c>
      <c r="N166" s="131">
        <v>120</v>
      </c>
      <c r="O166" s="127" t="s">
        <v>94</v>
      </c>
      <c r="P166" s="127" t="s">
        <v>94</v>
      </c>
      <c r="Q166" s="127" t="s">
        <v>94</v>
      </c>
      <c r="R166" s="129">
        <v>45687</v>
      </c>
    </row>
    <row r="167" spans="1:20" outlineLevel="1">
      <c r="A167" s="127" t="s">
        <v>177</v>
      </c>
      <c r="B167" s="128">
        <v>45408763</v>
      </c>
      <c r="C167" s="129">
        <v>45714</v>
      </c>
      <c r="D167" s="130">
        <v>202412</v>
      </c>
      <c r="E167" s="127" t="s">
        <v>180</v>
      </c>
      <c r="F167" s="127" t="s">
        <v>181</v>
      </c>
      <c r="G167" s="127" t="s">
        <v>128</v>
      </c>
      <c r="H167" s="109" t="s">
        <v>129</v>
      </c>
      <c r="I167" s="127" t="s">
        <v>94</v>
      </c>
      <c r="J167" s="127" t="s">
        <v>94</v>
      </c>
      <c r="K167" s="127" t="s">
        <v>131</v>
      </c>
      <c r="L167" s="127" t="s">
        <v>94</v>
      </c>
      <c r="M167" s="127" t="s">
        <v>94</v>
      </c>
      <c r="N167" s="131">
        <v>800</v>
      </c>
      <c r="O167" s="127" t="s">
        <v>299</v>
      </c>
      <c r="P167" s="127" t="s">
        <v>300</v>
      </c>
      <c r="Q167" s="127" t="s">
        <v>301</v>
      </c>
      <c r="R167" s="129">
        <v>45721</v>
      </c>
    </row>
    <row r="168" spans="1:20" outlineLevel="1">
      <c r="A168" s="127" t="s">
        <v>135</v>
      </c>
      <c r="B168" s="128">
        <v>21408638</v>
      </c>
      <c r="C168" s="129">
        <v>45744</v>
      </c>
      <c r="D168" s="130">
        <v>202412</v>
      </c>
      <c r="E168" s="127" t="s">
        <v>180</v>
      </c>
      <c r="F168" s="127" t="s">
        <v>181</v>
      </c>
      <c r="G168" s="127" t="s">
        <v>128</v>
      </c>
      <c r="H168" s="109" t="s">
        <v>129</v>
      </c>
      <c r="I168" s="127"/>
      <c r="J168" s="127" t="s">
        <v>94</v>
      </c>
      <c r="K168" s="127" t="s">
        <v>131</v>
      </c>
      <c r="L168" s="127" t="s">
        <v>94</v>
      </c>
      <c r="M168" s="127" t="s">
        <v>350</v>
      </c>
      <c r="N168" s="131">
        <v>190.71</v>
      </c>
      <c r="O168" s="127" t="s">
        <v>94</v>
      </c>
      <c r="P168" s="127" t="s">
        <v>94</v>
      </c>
      <c r="Q168" s="127" t="s">
        <v>94</v>
      </c>
      <c r="R168" s="129">
        <v>45744</v>
      </c>
      <c r="S168" s="127"/>
      <c r="T168" s="129"/>
    </row>
    <row r="169" spans="1:20" outlineLevel="1">
      <c r="A169" s="127" t="s">
        <v>135</v>
      </c>
      <c r="B169" s="110">
        <v>21408665</v>
      </c>
      <c r="C169" s="129">
        <v>45772</v>
      </c>
      <c r="D169" s="130">
        <v>202413</v>
      </c>
      <c r="E169" s="127" t="s">
        <v>180</v>
      </c>
      <c r="F169" s="127" t="s">
        <v>181</v>
      </c>
      <c r="G169" s="127" t="s">
        <v>128</v>
      </c>
      <c r="H169" s="109" t="s">
        <v>129</v>
      </c>
      <c r="I169" s="127"/>
      <c r="J169" s="127" t="s">
        <v>94</v>
      </c>
      <c r="K169" s="127" t="s">
        <v>131</v>
      </c>
      <c r="L169" s="127"/>
      <c r="M169" s="109" t="s">
        <v>369</v>
      </c>
      <c r="N169" s="131">
        <v>165.63</v>
      </c>
      <c r="O169" s="127"/>
      <c r="P169" s="127"/>
      <c r="Q169" s="127"/>
      <c r="R169" s="129">
        <v>45772</v>
      </c>
      <c r="S169" s="127"/>
      <c r="T169" s="129"/>
    </row>
    <row r="170" spans="1:20" outlineLevel="1">
      <c r="A170" s="127" t="s">
        <v>177</v>
      </c>
      <c r="B170" s="128">
        <v>45405054</v>
      </c>
      <c r="C170" s="129">
        <v>45707</v>
      </c>
      <c r="D170" s="130">
        <v>202412</v>
      </c>
      <c r="E170" s="127" t="s">
        <v>306</v>
      </c>
      <c r="F170" s="127" t="s">
        <v>307</v>
      </c>
      <c r="G170" s="127" t="s">
        <v>128</v>
      </c>
      <c r="H170" s="109" t="s">
        <v>129</v>
      </c>
      <c r="I170" s="127" t="s">
        <v>94</v>
      </c>
      <c r="J170" s="127" t="s">
        <v>94</v>
      </c>
      <c r="K170" s="127" t="s">
        <v>131</v>
      </c>
      <c r="L170" s="127" t="s">
        <v>94</v>
      </c>
      <c r="M170" s="127" t="s">
        <v>94</v>
      </c>
      <c r="N170" s="131">
        <v>1490</v>
      </c>
      <c r="O170" s="127" t="s">
        <v>303</v>
      </c>
      <c r="P170" s="127" t="s">
        <v>304</v>
      </c>
      <c r="Q170" s="127" t="s">
        <v>305</v>
      </c>
      <c r="R170" s="129">
        <v>45719</v>
      </c>
    </row>
    <row r="171" spans="1:20" outlineLevel="1">
      <c r="A171" s="109" t="s">
        <v>280</v>
      </c>
      <c r="B171" s="110">
        <v>20603220</v>
      </c>
      <c r="C171" s="111">
        <v>45624</v>
      </c>
      <c r="D171" s="112">
        <v>202408</v>
      </c>
      <c r="E171" s="109" t="s">
        <v>281</v>
      </c>
      <c r="F171" s="109" t="s">
        <v>282</v>
      </c>
      <c r="G171" s="109" t="s">
        <v>128</v>
      </c>
      <c r="H171" s="109" t="s">
        <v>129</v>
      </c>
      <c r="I171" s="109" t="s">
        <v>94</v>
      </c>
      <c r="J171" s="109" t="s">
        <v>94</v>
      </c>
      <c r="K171" s="109" t="s">
        <v>131</v>
      </c>
      <c r="L171" s="109" t="s">
        <v>94</v>
      </c>
      <c r="M171" s="109" t="s">
        <v>283</v>
      </c>
      <c r="N171" s="113">
        <v>16.28</v>
      </c>
      <c r="O171" s="109" t="s">
        <v>94</v>
      </c>
      <c r="P171" s="109" t="s">
        <v>94</v>
      </c>
      <c r="Q171" s="109" t="s">
        <v>94</v>
      </c>
      <c r="R171" s="111">
        <v>45624</v>
      </c>
    </row>
    <row r="172" spans="1:20" outlineLevel="1">
      <c r="A172" s="109" t="s">
        <v>284</v>
      </c>
      <c r="B172" s="110">
        <v>10772791</v>
      </c>
      <c r="C172" s="111">
        <v>45608</v>
      </c>
      <c r="D172" s="112">
        <v>202408</v>
      </c>
      <c r="E172" s="109" t="s">
        <v>285</v>
      </c>
      <c r="F172" s="109" t="s">
        <v>286</v>
      </c>
      <c r="G172" s="109" t="s">
        <v>128</v>
      </c>
      <c r="H172" s="109" t="s">
        <v>129</v>
      </c>
      <c r="I172" s="109" t="s">
        <v>94</v>
      </c>
      <c r="J172" s="109" t="s">
        <v>94</v>
      </c>
      <c r="K172" s="109" t="s">
        <v>131</v>
      </c>
      <c r="L172" s="109" t="s">
        <v>94</v>
      </c>
      <c r="M172" s="109" t="s">
        <v>287</v>
      </c>
      <c r="N172" s="113">
        <v>-19520.47</v>
      </c>
      <c r="O172" s="109" t="s">
        <v>94</v>
      </c>
      <c r="P172" s="109" t="s">
        <v>94</v>
      </c>
      <c r="Q172" s="109" t="s">
        <v>94</v>
      </c>
      <c r="R172" s="111">
        <v>45609</v>
      </c>
    </row>
    <row r="173" spans="1:20" outlineLevel="1">
      <c r="A173" s="109"/>
      <c r="B173" s="110"/>
      <c r="C173" s="111"/>
      <c r="D173" s="112"/>
      <c r="E173" s="109"/>
      <c r="F173" s="109"/>
      <c r="G173" s="109"/>
      <c r="H173" s="109"/>
      <c r="I173" s="114" t="s">
        <v>141</v>
      </c>
      <c r="J173" s="109"/>
      <c r="K173" s="109"/>
      <c r="L173" s="109"/>
      <c r="M173" s="109"/>
      <c r="N173" s="113">
        <f>SUBTOTAL(9,N2:N172)</f>
        <v>-2710.3900000000067</v>
      </c>
      <c r="O173" s="109"/>
      <c r="P173" s="109"/>
      <c r="Q173" s="109"/>
      <c r="R173" s="1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D11" sqref="D11"/>
    </sheetView>
  </sheetViews>
  <sheetFormatPr defaultColWidth="8.81640625" defaultRowHeight="14.5"/>
  <cols>
    <col min="1" max="1" width="28" style="38" customWidth="1"/>
    <col min="2" max="2" width="12.453125" style="46" customWidth="1"/>
    <col min="3" max="3" width="11.7265625" style="41" customWidth="1"/>
    <col min="4" max="4" width="9.54296875" style="38" bestFit="1" customWidth="1"/>
    <col min="5" max="5" width="8.81640625" style="38"/>
    <col min="6" max="6" width="10.453125" style="38" customWidth="1"/>
    <col min="7" max="7" width="14.26953125" style="38" customWidth="1"/>
    <col min="8" max="16384" width="8.81640625" style="38"/>
  </cols>
  <sheetData>
    <row r="1" spans="1:4">
      <c r="A1" s="35" t="s">
        <v>54</v>
      </c>
      <c r="B1" s="36"/>
      <c r="C1" s="37"/>
    </row>
    <row r="2" spans="1:4">
      <c r="A2" s="35" t="s">
        <v>55</v>
      </c>
      <c r="B2" s="39" t="s">
        <v>56</v>
      </c>
      <c r="C2" s="37"/>
    </row>
    <row r="3" spans="1:4">
      <c r="A3" s="35" t="s">
        <v>57</v>
      </c>
      <c r="B3" s="40" t="s">
        <v>58</v>
      </c>
      <c r="C3" s="37"/>
    </row>
    <row r="4" spans="1:4">
      <c r="A4" s="35" t="s">
        <v>59</v>
      </c>
      <c r="B4" s="39" t="s">
        <v>34</v>
      </c>
    </row>
    <row r="5" spans="1:4">
      <c r="A5" s="35" t="s">
        <v>60</v>
      </c>
      <c r="B5" s="40" t="s">
        <v>86</v>
      </c>
    </row>
    <row r="6" spans="1:4">
      <c r="A6" s="35" t="s">
        <v>61</v>
      </c>
      <c r="B6" s="40">
        <v>61</v>
      </c>
    </row>
    <row r="7" spans="1:4">
      <c r="A7" s="35" t="s">
        <v>62</v>
      </c>
      <c r="B7" s="40" t="s">
        <v>126</v>
      </c>
    </row>
    <row r="8" spans="1:4">
      <c r="A8" s="35"/>
      <c r="B8" s="42"/>
    </row>
    <row r="9" spans="1:4">
      <c r="A9" t="s">
        <v>63</v>
      </c>
      <c r="B9" s="42"/>
      <c r="D9" s="99">
        <v>84182</v>
      </c>
    </row>
    <row r="10" spans="1:4">
      <c r="A10" t="s">
        <v>64</v>
      </c>
      <c r="B10" s="42"/>
      <c r="D10" s="99">
        <v>10361</v>
      </c>
    </row>
    <row r="11" spans="1:4">
      <c r="A11" t="s">
        <v>65</v>
      </c>
      <c r="B11" s="42"/>
      <c r="D11" s="99">
        <v>13637</v>
      </c>
    </row>
    <row r="12" spans="1:4">
      <c r="A12"/>
      <c r="B12" s="42"/>
      <c r="D12" s="100"/>
    </row>
    <row r="13" spans="1:4" ht="15" thickBot="1">
      <c r="A13" t="s">
        <v>66</v>
      </c>
      <c r="B13" s="42"/>
      <c r="D13" s="101">
        <f>SUM(D9:D12)</f>
        <v>108180</v>
      </c>
    </row>
    <row r="14" spans="1:4" ht="15" thickTop="1">
      <c r="A14"/>
      <c r="B14" s="42"/>
    </row>
    <row r="15" spans="1:4">
      <c r="A15" s="43" t="s">
        <v>67</v>
      </c>
      <c r="B15" s="42"/>
    </row>
    <row r="16" spans="1:4">
      <c r="A16" t="s">
        <v>68</v>
      </c>
      <c r="B16" s="42"/>
      <c r="D16" s="44">
        <v>7.4</v>
      </c>
    </row>
    <row r="17" spans="1:11">
      <c r="A17" t="s">
        <v>69</v>
      </c>
      <c r="B17" s="42"/>
      <c r="D17" s="44">
        <v>37</v>
      </c>
    </row>
    <row r="18" spans="1:11">
      <c r="A18" t="s">
        <v>70</v>
      </c>
      <c r="B18" s="42"/>
      <c r="D18" s="45">
        <v>52</v>
      </c>
    </row>
    <row r="19" spans="1:11" ht="15" thickBot="1">
      <c r="A19" t="s">
        <v>71</v>
      </c>
      <c r="B19" s="42"/>
      <c r="D19">
        <f>D17*D18</f>
        <v>1924</v>
      </c>
    </row>
    <row r="20" spans="1:11" ht="15" thickBot="1">
      <c r="A20"/>
      <c r="C20" s="47"/>
      <c r="D20"/>
      <c r="E20"/>
      <c r="F20" s="133" t="s">
        <v>72</v>
      </c>
      <c r="G20" s="134"/>
      <c r="H20" s="135"/>
      <c r="I20"/>
      <c r="J20"/>
      <c r="K20"/>
    </row>
    <row r="21" spans="1:11" ht="58">
      <c r="A21" t="s">
        <v>73</v>
      </c>
      <c r="B21" s="46" t="s">
        <v>74</v>
      </c>
      <c r="C21" s="48" t="s">
        <v>75</v>
      </c>
      <c r="D21"/>
      <c r="E21"/>
      <c r="F21" s="49" t="s">
        <v>76</v>
      </c>
      <c r="G21" s="50" t="s">
        <v>77</v>
      </c>
      <c r="H21" s="51" t="s">
        <v>78</v>
      </c>
      <c r="I21"/>
      <c r="J21"/>
      <c r="K21"/>
    </row>
    <row r="22" spans="1:11">
      <c r="A22" t="s">
        <v>79</v>
      </c>
      <c r="B22" s="52">
        <v>35</v>
      </c>
      <c r="C22" s="47">
        <f>D16</f>
        <v>7.4</v>
      </c>
      <c r="D22">
        <f>B22*C22</f>
        <v>259</v>
      </c>
      <c r="E22"/>
      <c r="F22" s="53"/>
      <c r="G22" s="54"/>
      <c r="H22" s="55"/>
      <c r="I22"/>
      <c r="J22"/>
      <c r="K22"/>
    </row>
    <row r="23" spans="1:11">
      <c r="A23" t="s">
        <v>80</v>
      </c>
      <c r="B23" s="52">
        <v>8</v>
      </c>
      <c r="C23" s="47">
        <f>D16</f>
        <v>7.4</v>
      </c>
      <c r="D23">
        <f>B23*C23</f>
        <v>59.2</v>
      </c>
      <c r="E23"/>
      <c r="F23" s="53"/>
      <c r="G23" s="54"/>
      <c r="H23" s="55"/>
      <c r="I23"/>
      <c r="J23"/>
      <c r="K23"/>
    </row>
    <row r="24" spans="1:11">
      <c r="A24"/>
      <c r="C24" s="47"/>
      <c r="D24"/>
      <c r="E24"/>
      <c r="F24" s="53" t="s">
        <v>81</v>
      </c>
      <c r="G24" s="54">
        <v>27</v>
      </c>
      <c r="H24" s="55">
        <v>8</v>
      </c>
      <c r="I24"/>
      <c r="J24"/>
      <c r="K24"/>
    </row>
    <row r="25" spans="1:11" ht="15" thickBot="1">
      <c r="A25" t="s">
        <v>67</v>
      </c>
      <c r="B25" s="42"/>
      <c r="C25" s="47"/>
      <c r="D25" s="56">
        <f>D19-D22-D23</f>
        <v>1605.8</v>
      </c>
      <c r="E25"/>
      <c r="F25" s="53" t="s">
        <v>82</v>
      </c>
      <c r="G25" s="54">
        <v>32</v>
      </c>
      <c r="H25" s="55">
        <v>8</v>
      </c>
      <c r="I25"/>
      <c r="J25"/>
      <c r="K25"/>
    </row>
    <row r="26" spans="1:11" ht="15.5" thickTop="1" thickBot="1">
      <c r="A26"/>
      <c r="B26" s="42"/>
      <c r="C26" s="47"/>
      <c r="D26"/>
      <c r="E26"/>
      <c r="F26" s="57" t="s">
        <v>83</v>
      </c>
      <c r="G26" s="58">
        <v>35</v>
      </c>
      <c r="H26" s="59">
        <v>8</v>
      </c>
      <c r="I26"/>
      <c r="J26"/>
      <c r="K26"/>
    </row>
    <row r="27" spans="1:11">
      <c r="A27"/>
      <c r="B27" s="42"/>
      <c r="C27" s="47"/>
      <c r="D27"/>
      <c r="E27"/>
      <c r="F27"/>
      <c r="G27"/>
      <c r="H27"/>
      <c r="I27"/>
      <c r="J27"/>
      <c r="K27"/>
    </row>
    <row r="28" spans="1:11">
      <c r="A28" t="s">
        <v>84</v>
      </c>
      <c r="B28" s="60" t="s">
        <v>85</v>
      </c>
      <c r="C28" s="47"/>
      <c r="D28" s="102">
        <f>D13/D25</f>
        <v>67.368289948935114</v>
      </c>
      <c r="E28"/>
      <c r="F28"/>
      <c r="G28"/>
      <c r="H28"/>
      <c r="I28"/>
      <c r="J28"/>
      <c r="K28"/>
    </row>
  </sheetData>
  <mergeCells count="1">
    <mergeCell ref="F20:H2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5"/>
  <sheetViews>
    <sheetView topLeftCell="F68" workbookViewId="0">
      <selection activeCell="P75" sqref="P75"/>
    </sheetView>
  </sheetViews>
  <sheetFormatPr defaultColWidth="9.1796875" defaultRowHeight="14.5"/>
  <cols>
    <col min="1" max="1" width="3.453125" style="81" bestFit="1" customWidth="1"/>
    <col min="2" max="2" width="9" style="81" customWidth="1"/>
    <col min="3" max="3" width="10.7265625" style="81" bestFit="1" customWidth="1"/>
    <col min="4" max="4" width="7" style="81" bestFit="1" customWidth="1"/>
    <col min="5" max="5" width="8.1796875" style="81" bestFit="1" customWidth="1"/>
    <col min="6" max="6" width="17.81640625" style="81" bestFit="1" customWidth="1"/>
    <col min="7" max="7" width="5.7265625" style="81" bestFit="1" customWidth="1"/>
    <col min="8" max="8" width="18.1796875" style="81" bestFit="1" customWidth="1"/>
    <col min="9" max="9" width="9.81640625" style="81" bestFit="1" customWidth="1"/>
    <col min="10" max="10" width="11.453125" style="81" bestFit="1" customWidth="1"/>
    <col min="11" max="11" width="18.7265625" style="81" bestFit="1" customWidth="1"/>
    <col min="12" max="12" width="7.453125" style="81" bestFit="1" customWidth="1"/>
    <col min="13" max="13" width="5" style="81" bestFit="1" customWidth="1"/>
    <col min="14" max="14" width="49.7265625" style="81" bestFit="1" customWidth="1"/>
    <col min="15" max="15" width="9.54296875" style="82" bestFit="1" customWidth="1"/>
    <col min="16" max="16" width="13.26953125" style="81" bestFit="1" customWidth="1"/>
    <col min="17" max="16384" width="9.1796875" style="81"/>
  </cols>
  <sheetData>
    <row r="1" spans="1:16">
      <c r="A1" s="92" t="s">
        <v>43</v>
      </c>
      <c r="B1" s="94" t="s">
        <v>44</v>
      </c>
      <c r="C1" s="91" t="s">
        <v>45</v>
      </c>
      <c r="D1" s="93" t="s">
        <v>46</v>
      </c>
      <c r="E1" s="92" t="s">
        <v>47</v>
      </c>
      <c r="F1" s="92" t="s">
        <v>48</v>
      </c>
      <c r="G1" s="92" t="s">
        <v>87</v>
      </c>
      <c r="H1" s="92" t="s">
        <v>98</v>
      </c>
      <c r="I1" s="92" t="s">
        <v>88</v>
      </c>
      <c r="J1" s="92" t="s">
        <v>89</v>
      </c>
      <c r="K1" s="92" t="s">
        <v>119</v>
      </c>
      <c r="L1" s="92" t="s">
        <v>90</v>
      </c>
      <c r="M1" s="92" t="s">
        <v>91</v>
      </c>
      <c r="N1" s="92" t="s">
        <v>49</v>
      </c>
      <c r="O1" s="103" t="s">
        <v>50</v>
      </c>
      <c r="P1" s="91" t="s">
        <v>118</v>
      </c>
    </row>
    <row r="2" spans="1:16">
      <c r="A2" s="109" t="s">
        <v>109</v>
      </c>
      <c r="B2" s="110">
        <v>10755995</v>
      </c>
      <c r="C2" s="111">
        <v>45408</v>
      </c>
      <c r="D2" s="112">
        <v>202401</v>
      </c>
      <c r="E2" s="109" t="s">
        <v>117</v>
      </c>
      <c r="F2" s="109" t="s">
        <v>116</v>
      </c>
      <c r="G2" s="109" t="s">
        <v>108</v>
      </c>
      <c r="H2" s="109" t="s">
        <v>107</v>
      </c>
      <c r="I2" s="109" t="s">
        <v>151</v>
      </c>
      <c r="J2" s="109" t="s">
        <v>106</v>
      </c>
      <c r="K2" s="109" t="s">
        <v>150</v>
      </c>
      <c r="L2" s="109" t="s">
        <v>105</v>
      </c>
      <c r="M2" s="109" t="s">
        <v>115</v>
      </c>
      <c r="N2" s="109" t="s">
        <v>172</v>
      </c>
      <c r="O2" s="119">
        <v>3185.25</v>
      </c>
      <c r="P2" s="87"/>
    </row>
    <row r="3" spans="1:16">
      <c r="A3" s="109" t="s">
        <v>109</v>
      </c>
      <c r="B3" s="110">
        <v>10755995</v>
      </c>
      <c r="C3" s="111">
        <v>45408</v>
      </c>
      <c r="D3" s="112">
        <v>202401</v>
      </c>
      <c r="E3" s="109" t="s">
        <v>114</v>
      </c>
      <c r="F3" s="109" t="s">
        <v>113</v>
      </c>
      <c r="G3" s="109" t="s">
        <v>108</v>
      </c>
      <c r="H3" s="109" t="s">
        <v>107</v>
      </c>
      <c r="I3" s="109" t="s">
        <v>151</v>
      </c>
      <c r="J3" s="109" t="s">
        <v>106</v>
      </c>
      <c r="K3" s="109" t="s">
        <v>150</v>
      </c>
      <c r="L3" s="109" t="s">
        <v>105</v>
      </c>
      <c r="M3" s="109" t="s">
        <v>97</v>
      </c>
      <c r="N3" s="109" t="s">
        <v>172</v>
      </c>
      <c r="O3" s="119">
        <v>334.96</v>
      </c>
      <c r="P3" s="87"/>
    </row>
    <row r="4" spans="1:16">
      <c r="A4" s="109" t="s">
        <v>109</v>
      </c>
      <c r="B4" s="110">
        <v>10755995</v>
      </c>
      <c r="C4" s="111">
        <v>45408</v>
      </c>
      <c r="D4" s="112">
        <v>202401</v>
      </c>
      <c r="E4" s="109" t="s">
        <v>112</v>
      </c>
      <c r="F4" s="109" t="s">
        <v>111</v>
      </c>
      <c r="G4" s="109" t="s">
        <v>108</v>
      </c>
      <c r="H4" s="109" t="s">
        <v>107</v>
      </c>
      <c r="I4" s="109" t="s">
        <v>151</v>
      </c>
      <c r="J4" s="109" t="s">
        <v>106</v>
      </c>
      <c r="K4" s="109" t="s">
        <v>150</v>
      </c>
      <c r="L4" s="109" t="s">
        <v>105</v>
      </c>
      <c r="M4" s="109" t="s">
        <v>110</v>
      </c>
      <c r="N4" s="109" t="s">
        <v>172</v>
      </c>
      <c r="O4" s="119">
        <v>516.01</v>
      </c>
      <c r="P4" s="87"/>
    </row>
    <row r="5" spans="1:16">
      <c r="A5" s="109" t="s">
        <v>109</v>
      </c>
      <c r="B5" s="110">
        <v>10755995</v>
      </c>
      <c r="C5" s="111">
        <v>45408</v>
      </c>
      <c r="D5" s="112">
        <v>202401</v>
      </c>
      <c r="E5" s="109" t="s">
        <v>95</v>
      </c>
      <c r="F5" s="109" t="s">
        <v>53</v>
      </c>
      <c r="G5" s="109" t="s">
        <v>108</v>
      </c>
      <c r="H5" s="109" t="s">
        <v>107</v>
      </c>
      <c r="I5" s="109" t="s">
        <v>151</v>
      </c>
      <c r="J5" s="109" t="s">
        <v>106</v>
      </c>
      <c r="K5" s="109" t="s">
        <v>150</v>
      </c>
      <c r="L5" s="109" t="s">
        <v>105</v>
      </c>
      <c r="M5" s="109" t="s">
        <v>96</v>
      </c>
      <c r="N5" s="109" t="s">
        <v>172</v>
      </c>
      <c r="O5" s="119">
        <v>15.93</v>
      </c>
      <c r="P5" s="87"/>
    </row>
    <row r="6" spans="1:16">
      <c r="A6" s="88"/>
      <c r="B6" s="90"/>
      <c r="C6" s="87"/>
      <c r="D6" s="89"/>
      <c r="E6" s="88"/>
      <c r="F6" s="88"/>
      <c r="G6" s="88"/>
      <c r="H6" s="88"/>
      <c r="I6" s="88"/>
      <c r="J6" s="88"/>
      <c r="K6" s="88"/>
      <c r="L6" s="88"/>
      <c r="M6" s="88"/>
      <c r="N6" s="88"/>
      <c r="O6" s="86">
        <f>SUM(O2:O5)</f>
        <v>4052.15</v>
      </c>
      <c r="P6" s="86">
        <f>O6/30*3</f>
        <v>405.21499999999997</v>
      </c>
    </row>
    <row r="7" spans="1:16">
      <c r="A7" s="115" t="s">
        <v>109</v>
      </c>
      <c r="B7" s="116">
        <v>10758283</v>
      </c>
      <c r="C7" s="117">
        <v>45440</v>
      </c>
      <c r="D7" s="118">
        <v>202402</v>
      </c>
      <c r="E7" s="115" t="s">
        <v>117</v>
      </c>
      <c r="F7" s="115" t="s">
        <v>116</v>
      </c>
      <c r="G7" s="115" t="s">
        <v>108</v>
      </c>
      <c r="H7" s="115" t="s">
        <v>107</v>
      </c>
      <c r="I7" s="115" t="s">
        <v>151</v>
      </c>
      <c r="J7" s="115" t="s">
        <v>106</v>
      </c>
      <c r="K7" s="115" t="s">
        <v>150</v>
      </c>
      <c r="L7" s="115" t="s">
        <v>105</v>
      </c>
      <c r="M7" s="115" t="s">
        <v>115</v>
      </c>
      <c r="N7" s="115" t="s">
        <v>173</v>
      </c>
      <c r="O7" s="120">
        <v>3185.25</v>
      </c>
      <c r="P7" s="87"/>
    </row>
    <row r="8" spans="1:16">
      <c r="A8" s="115" t="s">
        <v>109</v>
      </c>
      <c r="B8" s="116">
        <v>10758283</v>
      </c>
      <c r="C8" s="117">
        <v>45440</v>
      </c>
      <c r="D8" s="118">
        <v>202402</v>
      </c>
      <c r="E8" s="115" t="s">
        <v>117</v>
      </c>
      <c r="F8" s="115" t="s">
        <v>116</v>
      </c>
      <c r="G8" s="115" t="s">
        <v>108</v>
      </c>
      <c r="H8" s="115" t="s">
        <v>107</v>
      </c>
      <c r="I8" s="115" t="s">
        <v>151</v>
      </c>
      <c r="J8" s="115" t="s">
        <v>106</v>
      </c>
      <c r="K8" s="115" t="s">
        <v>150</v>
      </c>
      <c r="L8" s="115" t="s">
        <v>105</v>
      </c>
      <c r="M8" s="115" t="s">
        <v>125</v>
      </c>
      <c r="N8" s="115" t="s">
        <v>227</v>
      </c>
      <c r="O8" s="120">
        <v>450</v>
      </c>
      <c r="P8" s="87"/>
    </row>
    <row r="9" spans="1:16">
      <c r="A9" s="115" t="s">
        <v>109</v>
      </c>
      <c r="B9" s="116">
        <v>10758283</v>
      </c>
      <c r="C9" s="117">
        <v>45440</v>
      </c>
      <c r="D9" s="118">
        <v>202402</v>
      </c>
      <c r="E9" s="115" t="s">
        <v>117</v>
      </c>
      <c r="F9" s="115" t="s">
        <v>116</v>
      </c>
      <c r="G9" s="115" t="s">
        <v>108</v>
      </c>
      <c r="H9" s="115" t="s">
        <v>107</v>
      </c>
      <c r="I9" s="115" t="s">
        <v>151</v>
      </c>
      <c r="J9" s="115" t="s">
        <v>106</v>
      </c>
      <c r="K9" s="115" t="s">
        <v>150</v>
      </c>
      <c r="L9" s="115" t="s">
        <v>105</v>
      </c>
      <c r="M9" s="115" t="s">
        <v>174</v>
      </c>
      <c r="N9" s="115" t="s">
        <v>173</v>
      </c>
      <c r="O9" s="120">
        <v>34.520000000000003</v>
      </c>
      <c r="P9" s="87"/>
    </row>
    <row r="10" spans="1:16">
      <c r="A10" s="115" t="s">
        <v>109</v>
      </c>
      <c r="B10" s="116">
        <v>10758283</v>
      </c>
      <c r="C10" s="117">
        <v>45440</v>
      </c>
      <c r="D10" s="118">
        <v>202402</v>
      </c>
      <c r="E10" s="115" t="s">
        <v>114</v>
      </c>
      <c r="F10" s="115" t="s">
        <v>113</v>
      </c>
      <c r="G10" s="115" t="s">
        <v>108</v>
      </c>
      <c r="H10" s="115" t="s">
        <v>107</v>
      </c>
      <c r="I10" s="115" t="s">
        <v>151</v>
      </c>
      <c r="J10" s="115" t="s">
        <v>106</v>
      </c>
      <c r="K10" s="115" t="s">
        <v>150</v>
      </c>
      <c r="L10" s="115" t="s">
        <v>105</v>
      </c>
      <c r="M10" s="115" t="s">
        <v>97</v>
      </c>
      <c r="N10" s="115" t="s">
        <v>173</v>
      </c>
      <c r="O10" s="120">
        <v>401.82</v>
      </c>
      <c r="P10" s="87"/>
    </row>
    <row r="11" spans="1:16">
      <c r="A11" s="115" t="s">
        <v>109</v>
      </c>
      <c r="B11" s="116">
        <v>10758283</v>
      </c>
      <c r="C11" s="117">
        <v>45440</v>
      </c>
      <c r="D11" s="118">
        <v>202402</v>
      </c>
      <c r="E11" s="115" t="s">
        <v>112</v>
      </c>
      <c r="F11" s="115" t="s">
        <v>111</v>
      </c>
      <c r="G11" s="115" t="s">
        <v>108</v>
      </c>
      <c r="H11" s="115" t="s">
        <v>107</v>
      </c>
      <c r="I11" s="115" t="s">
        <v>151</v>
      </c>
      <c r="J11" s="115" t="s">
        <v>106</v>
      </c>
      <c r="K11" s="115" t="s">
        <v>150</v>
      </c>
      <c r="L11" s="115" t="s">
        <v>105</v>
      </c>
      <c r="M11" s="115" t="s">
        <v>110</v>
      </c>
      <c r="N11" s="115" t="s">
        <v>173</v>
      </c>
      <c r="O11" s="120">
        <v>594.5</v>
      </c>
      <c r="P11" s="87"/>
    </row>
    <row r="12" spans="1:16">
      <c r="A12" s="115" t="s">
        <v>109</v>
      </c>
      <c r="B12" s="116">
        <v>10758283</v>
      </c>
      <c r="C12" s="117">
        <v>45440</v>
      </c>
      <c r="D12" s="118">
        <v>202402</v>
      </c>
      <c r="E12" s="115" t="s">
        <v>95</v>
      </c>
      <c r="F12" s="115" t="s">
        <v>53</v>
      </c>
      <c r="G12" s="115" t="s">
        <v>108</v>
      </c>
      <c r="H12" s="115" t="s">
        <v>107</v>
      </c>
      <c r="I12" s="115" t="s">
        <v>151</v>
      </c>
      <c r="J12" s="115" t="s">
        <v>106</v>
      </c>
      <c r="K12" s="115" t="s">
        <v>150</v>
      </c>
      <c r="L12" s="115" t="s">
        <v>105</v>
      </c>
      <c r="M12" s="115" t="s">
        <v>96</v>
      </c>
      <c r="N12" s="115" t="s">
        <v>173</v>
      </c>
      <c r="O12" s="120">
        <v>18.350000000000001</v>
      </c>
      <c r="P12" s="87"/>
    </row>
    <row r="13" spans="1:16">
      <c r="A13" s="88"/>
      <c r="B13" s="90"/>
      <c r="C13" s="87"/>
      <c r="D13" s="89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6">
        <f>SUM(O7:O12)</f>
        <v>4684.4400000000005</v>
      </c>
      <c r="P13" s="86">
        <f>O13/31*3</f>
        <v>453.33290322580649</v>
      </c>
    </row>
    <row r="14" spans="1:16">
      <c r="A14" s="115" t="s">
        <v>109</v>
      </c>
      <c r="B14" s="116">
        <v>10760739</v>
      </c>
      <c r="C14" s="117">
        <v>45470</v>
      </c>
      <c r="D14" s="118">
        <v>202403</v>
      </c>
      <c r="E14" s="115" t="s">
        <v>117</v>
      </c>
      <c r="F14" s="115" t="s">
        <v>116</v>
      </c>
      <c r="G14" s="115" t="s">
        <v>108</v>
      </c>
      <c r="H14" s="115" t="s">
        <v>107</v>
      </c>
      <c r="I14" s="115" t="s">
        <v>151</v>
      </c>
      <c r="J14" s="115" t="s">
        <v>106</v>
      </c>
      <c r="K14" s="115" t="s">
        <v>150</v>
      </c>
      <c r="L14" s="115" t="s">
        <v>105</v>
      </c>
      <c r="M14" s="115" t="s">
        <v>115</v>
      </c>
      <c r="N14" s="115" t="s">
        <v>175</v>
      </c>
      <c r="O14" s="120">
        <v>3185.25</v>
      </c>
      <c r="P14" s="87"/>
    </row>
    <row r="15" spans="1:16">
      <c r="A15" s="115" t="s">
        <v>109</v>
      </c>
      <c r="B15" s="116">
        <v>10760739</v>
      </c>
      <c r="C15" s="117">
        <v>45470</v>
      </c>
      <c r="D15" s="118">
        <v>202403</v>
      </c>
      <c r="E15" s="115" t="s">
        <v>117</v>
      </c>
      <c r="F15" s="115" t="s">
        <v>116</v>
      </c>
      <c r="G15" s="115" t="s">
        <v>108</v>
      </c>
      <c r="H15" s="115" t="s">
        <v>107</v>
      </c>
      <c r="I15" s="115" t="s">
        <v>151</v>
      </c>
      <c r="J15" s="115" t="s">
        <v>106</v>
      </c>
      <c r="K15" s="115" t="s">
        <v>150</v>
      </c>
      <c r="L15" s="115" t="s">
        <v>105</v>
      </c>
      <c r="M15" s="115" t="s">
        <v>125</v>
      </c>
      <c r="N15" s="115" t="s">
        <v>228</v>
      </c>
      <c r="O15" s="120">
        <v>350</v>
      </c>
      <c r="P15" s="87"/>
    </row>
    <row r="16" spans="1:16">
      <c r="A16" s="115" t="s">
        <v>109</v>
      </c>
      <c r="B16" s="116">
        <v>10760739</v>
      </c>
      <c r="C16" s="117">
        <v>45470</v>
      </c>
      <c r="D16" s="118">
        <v>202403</v>
      </c>
      <c r="E16" s="115" t="s">
        <v>117</v>
      </c>
      <c r="F16" s="115" t="s">
        <v>116</v>
      </c>
      <c r="G16" s="115" t="s">
        <v>108</v>
      </c>
      <c r="H16" s="115" t="s">
        <v>107</v>
      </c>
      <c r="I16" s="115" t="s">
        <v>151</v>
      </c>
      <c r="J16" s="115" t="s">
        <v>106</v>
      </c>
      <c r="K16" s="115" t="s">
        <v>150</v>
      </c>
      <c r="L16" s="115" t="s">
        <v>105</v>
      </c>
      <c r="M16" s="115" t="s">
        <v>174</v>
      </c>
      <c r="N16" s="115" t="s">
        <v>175</v>
      </c>
      <c r="O16" s="120">
        <v>26.85</v>
      </c>
      <c r="P16" s="87"/>
    </row>
    <row r="17" spans="1:16">
      <c r="A17" s="115" t="s">
        <v>109</v>
      </c>
      <c r="B17" s="116">
        <v>10760739</v>
      </c>
      <c r="C17" s="117">
        <v>45470</v>
      </c>
      <c r="D17" s="118">
        <v>202403</v>
      </c>
      <c r="E17" s="115" t="s">
        <v>114</v>
      </c>
      <c r="F17" s="115" t="s">
        <v>113</v>
      </c>
      <c r="G17" s="115" t="s">
        <v>108</v>
      </c>
      <c r="H17" s="115" t="s">
        <v>107</v>
      </c>
      <c r="I17" s="115" t="s">
        <v>151</v>
      </c>
      <c r="J17" s="115" t="s">
        <v>106</v>
      </c>
      <c r="K17" s="115" t="s">
        <v>150</v>
      </c>
      <c r="L17" s="115" t="s">
        <v>105</v>
      </c>
      <c r="M17" s="115" t="s">
        <v>97</v>
      </c>
      <c r="N17" s="115" t="s">
        <v>175</v>
      </c>
      <c r="O17" s="120">
        <v>386.96</v>
      </c>
      <c r="P17" s="87"/>
    </row>
    <row r="18" spans="1:16">
      <c r="A18" s="115" t="s">
        <v>109</v>
      </c>
      <c r="B18" s="116">
        <v>10760739</v>
      </c>
      <c r="C18" s="117">
        <v>45470</v>
      </c>
      <c r="D18" s="118">
        <v>202403</v>
      </c>
      <c r="E18" s="115" t="s">
        <v>112</v>
      </c>
      <c r="F18" s="115" t="s">
        <v>111</v>
      </c>
      <c r="G18" s="115" t="s">
        <v>108</v>
      </c>
      <c r="H18" s="115" t="s">
        <v>107</v>
      </c>
      <c r="I18" s="115" t="s">
        <v>151</v>
      </c>
      <c r="J18" s="115" t="s">
        <v>106</v>
      </c>
      <c r="K18" s="115" t="s">
        <v>150</v>
      </c>
      <c r="L18" s="115" t="s">
        <v>105</v>
      </c>
      <c r="M18" s="115" t="s">
        <v>110</v>
      </c>
      <c r="N18" s="115" t="s">
        <v>175</v>
      </c>
      <c r="O18" s="120">
        <v>577.05999999999995</v>
      </c>
      <c r="P18" s="87"/>
    </row>
    <row r="19" spans="1:16">
      <c r="A19" s="115" t="s">
        <v>109</v>
      </c>
      <c r="B19" s="116">
        <v>10760739</v>
      </c>
      <c r="C19" s="117">
        <v>45470</v>
      </c>
      <c r="D19" s="118">
        <v>202403</v>
      </c>
      <c r="E19" s="115" t="s">
        <v>95</v>
      </c>
      <c r="F19" s="115" t="s">
        <v>53</v>
      </c>
      <c r="G19" s="115" t="s">
        <v>108</v>
      </c>
      <c r="H19" s="115" t="s">
        <v>107</v>
      </c>
      <c r="I19" s="115" t="s">
        <v>151</v>
      </c>
      <c r="J19" s="115" t="s">
        <v>106</v>
      </c>
      <c r="K19" s="115" t="s">
        <v>150</v>
      </c>
      <c r="L19" s="115" t="s">
        <v>105</v>
      </c>
      <c r="M19" s="115" t="s">
        <v>96</v>
      </c>
      <c r="N19" s="115" t="s">
        <v>175</v>
      </c>
      <c r="O19" s="120">
        <v>17.809999999999999</v>
      </c>
      <c r="P19" s="87"/>
    </row>
    <row r="20" spans="1:16">
      <c r="A20" s="88"/>
      <c r="B20" s="90"/>
      <c r="C20" s="87"/>
      <c r="D20" s="89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6">
        <f>SUM(O14:O19)</f>
        <v>4543.93</v>
      </c>
      <c r="P20" s="86">
        <f>O20/30*3</f>
        <v>454.39300000000003</v>
      </c>
    </row>
    <row r="21" spans="1:16">
      <c r="A21" s="115" t="s">
        <v>109</v>
      </c>
      <c r="B21" s="116">
        <v>10763454</v>
      </c>
      <c r="C21" s="117">
        <v>45499</v>
      </c>
      <c r="D21" s="118">
        <v>202404</v>
      </c>
      <c r="E21" s="115" t="s">
        <v>117</v>
      </c>
      <c r="F21" s="115" t="s">
        <v>116</v>
      </c>
      <c r="G21" s="115" t="s">
        <v>108</v>
      </c>
      <c r="H21" s="115" t="s">
        <v>107</v>
      </c>
      <c r="I21" s="115" t="s">
        <v>151</v>
      </c>
      <c r="J21" s="115" t="s">
        <v>106</v>
      </c>
      <c r="K21" s="115" t="s">
        <v>150</v>
      </c>
      <c r="L21" s="115" t="s">
        <v>105</v>
      </c>
      <c r="M21" s="115" t="s">
        <v>115</v>
      </c>
      <c r="N21" s="115" t="s">
        <v>152</v>
      </c>
      <c r="O21" s="120">
        <v>3185.25</v>
      </c>
      <c r="P21" s="87"/>
    </row>
    <row r="22" spans="1:16">
      <c r="A22" s="115" t="s">
        <v>109</v>
      </c>
      <c r="B22" s="116">
        <v>10763454</v>
      </c>
      <c r="C22" s="117">
        <v>45499</v>
      </c>
      <c r="D22" s="118">
        <v>202404</v>
      </c>
      <c r="E22" s="115" t="s">
        <v>114</v>
      </c>
      <c r="F22" s="115" t="s">
        <v>113</v>
      </c>
      <c r="G22" s="115" t="s">
        <v>108</v>
      </c>
      <c r="H22" s="115" t="s">
        <v>107</v>
      </c>
      <c r="I22" s="115" t="s">
        <v>151</v>
      </c>
      <c r="J22" s="115" t="s">
        <v>106</v>
      </c>
      <c r="K22" s="115" t="s">
        <v>150</v>
      </c>
      <c r="L22" s="115" t="s">
        <v>105</v>
      </c>
      <c r="M22" s="115" t="s">
        <v>97</v>
      </c>
      <c r="N22" s="115" t="s">
        <v>152</v>
      </c>
      <c r="O22" s="120">
        <v>334.96</v>
      </c>
      <c r="P22" s="87"/>
    </row>
    <row r="23" spans="1:16">
      <c r="A23" s="115" t="s">
        <v>109</v>
      </c>
      <c r="B23" s="116">
        <v>10763454</v>
      </c>
      <c r="C23" s="117">
        <v>45499</v>
      </c>
      <c r="D23" s="118">
        <v>202404</v>
      </c>
      <c r="E23" s="115" t="s">
        <v>112</v>
      </c>
      <c r="F23" s="115" t="s">
        <v>111</v>
      </c>
      <c r="G23" s="115" t="s">
        <v>108</v>
      </c>
      <c r="H23" s="115" t="s">
        <v>107</v>
      </c>
      <c r="I23" s="115" t="s">
        <v>151</v>
      </c>
      <c r="J23" s="115" t="s">
        <v>106</v>
      </c>
      <c r="K23" s="115" t="s">
        <v>150</v>
      </c>
      <c r="L23" s="115" t="s">
        <v>105</v>
      </c>
      <c r="M23" s="115" t="s">
        <v>110</v>
      </c>
      <c r="N23" s="115" t="s">
        <v>152</v>
      </c>
      <c r="O23" s="120">
        <v>516.01</v>
      </c>
      <c r="P23" s="87"/>
    </row>
    <row r="24" spans="1:16">
      <c r="A24" s="115" t="s">
        <v>109</v>
      </c>
      <c r="B24" s="116">
        <v>10763454</v>
      </c>
      <c r="C24" s="117">
        <v>45499</v>
      </c>
      <c r="D24" s="118">
        <v>202404</v>
      </c>
      <c r="E24" s="115" t="s">
        <v>95</v>
      </c>
      <c r="F24" s="115" t="s">
        <v>53</v>
      </c>
      <c r="G24" s="115" t="s">
        <v>108</v>
      </c>
      <c r="H24" s="115" t="s">
        <v>107</v>
      </c>
      <c r="I24" s="115" t="s">
        <v>151</v>
      </c>
      <c r="J24" s="115" t="s">
        <v>106</v>
      </c>
      <c r="K24" s="115" t="s">
        <v>150</v>
      </c>
      <c r="L24" s="115" t="s">
        <v>105</v>
      </c>
      <c r="M24" s="115" t="s">
        <v>96</v>
      </c>
      <c r="N24" s="115" t="s">
        <v>152</v>
      </c>
      <c r="O24" s="120">
        <v>15.93</v>
      </c>
      <c r="P24" s="87"/>
    </row>
    <row r="25" spans="1:16">
      <c r="A25" s="88"/>
      <c r="B25" s="90"/>
      <c r="C25" s="87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6">
        <f>SUM(O21:O24)</f>
        <v>4052.15</v>
      </c>
      <c r="P25" s="86">
        <f>O25/31*3</f>
        <v>392.14354838709676</v>
      </c>
    </row>
    <row r="26" spans="1:16">
      <c r="A26" s="115" t="s">
        <v>109</v>
      </c>
      <c r="B26" s="116">
        <v>10765844</v>
      </c>
      <c r="C26" s="117">
        <v>45531</v>
      </c>
      <c r="D26" s="118">
        <v>202405</v>
      </c>
      <c r="E26" s="115" t="s">
        <v>117</v>
      </c>
      <c r="F26" s="115" t="s">
        <v>116</v>
      </c>
      <c r="G26" s="115" t="s">
        <v>108</v>
      </c>
      <c r="H26" s="115" t="s">
        <v>107</v>
      </c>
      <c r="I26" s="115" t="s">
        <v>151</v>
      </c>
      <c r="J26" s="115" t="s">
        <v>106</v>
      </c>
      <c r="K26" s="115" t="s">
        <v>150</v>
      </c>
      <c r="L26" s="115" t="s">
        <v>105</v>
      </c>
      <c r="M26" s="115" t="s">
        <v>115</v>
      </c>
      <c r="N26" s="115" t="s">
        <v>153</v>
      </c>
      <c r="O26" s="120">
        <v>3185.25</v>
      </c>
      <c r="P26" s="86"/>
    </row>
    <row r="27" spans="1:16">
      <c r="A27" s="115" t="s">
        <v>109</v>
      </c>
      <c r="B27" s="116">
        <v>10765844</v>
      </c>
      <c r="C27" s="117">
        <v>45531</v>
      </c>
      <c r="D27" s="118">
        <v>202405</v>
      </c>
      <c r="E27" s="115" t="s">
        <v>117</v>
      </c>
      <c r="F27" s="115" t="s">
        <v>116</v>
      </c>
      <c r="G27" s="115" t="s">
        <v>108</v>
      </c>
      <c r="H27" s="115" t="s">
        <v>107</v>
      </c>
      <c r="I27" s="115" t="s">
        <v>151</v>
      </c>
      <c r="J27" s="115" t="s">
        <v>106</v>
      </c>
      <c r="K27" s="115" t="s">
        <v>150</v>
      </c>
      <c r="L27" s="115" t="s">
        <v>105</v>
      </c>
      <c r="M27" s="115" t="s">
        <v>125</v>
      </c>
      <c r="N27" s="115" t="s">
        <v>229</v>
      </c>
      <c r="O27" s="120">
        <v>425</v>
      </c>
      <c r="P27" s="86"/>
    </row>
    <row r="28" spans="1:16">
      <c r="A28" s="115" t="s">
        <v>109</v>
      </c>
      <c r="B28" s="116">
        <v>10765844</v>
      </c>
      <c r="C28" s="117">
        <v>45531</v>
      </c>
      <c r="D28" s="118">
        <v>202405</v>
      </c>
      <c r="E28" s="115" t="s">
        <v>117</v>
      </c>
      <c r="F28" s="115" t="s">
        <v>116</v>
      </c>
      <c r="G28" s="115" t="s">
        <v>108</v>
      </c>
      <c r="H28" s="115" t="s">
        <v>107</v>
      </c>
      <c r="I28" s="115" t="s">
        <v>151</v>
      </c>
      <c r="J28" s="115" t="s">
        <v>106</v>
      </c>
      <c r="K28" s="115" t="s">
        <v>150</v>
      </c>
      <c r="L28" s="115" t="s">
        <v>105</v>
      </c>
      <c r="M28" s="115" t="s">
        <v>174</v>
      </c>
      <c r="N28" s="115" t="s">
        <v>153</v>
      </c>
      <c r="O28" s="120">
        <v>32.6</v>
      </c>
      <c r="P28" s="86"/>
    </row>
    <row r="29" spans="1:16">
      <c r="A29" s="115" t="s">
        <v>109</v>
      </c>
      <c r="B29" s="116">
        <v>10765844</v>
      </c>
      <c r="C29" s="117">
        <v>45531</v>
      </c>
      <c r="D29" s="118">
        <v>202405</v>
      </c>
      <c r="E29" s="115" t="s">
        <v>114</v>
      </c>
      <c r="F29" s="115" t="s">
        <v>113</v>
      </c>
      <c r="G29" s="115" t="s">
        <v>108</v>
      </c>
      <c r="H29" s="115" t="s">
        <v>107</v>
      </c>
      <c r="I29" s="115" t="s">
        <v>151</v>
      </c>
      <c r="J29" s="115" t="s">
        <v>106</v>
      </c>
      <c r="K29" s="115" t="s">
        <v>150</v>
      </c>
      <c r="L29" s="115" t="s">
        <v>105</v>
      </c>
      <c r="M29" s="115" t="s">
        <v>97</v>
      </c>
      <c r="N29" s="115" t="s">
        <v>153</v>
      </c>
      <c r="O29" s="120">
        <v>398.11</v>
      </c>
      <c r="P29" s="86"/>
    </row>
    <row r="30" spans="1:16">
      <c r="A30" s="115" t="s">
        <v>109</v>
      </c>
      <c r="B30" s="116">
        <v>10765844</v>
      </c>
      <c r="C30" s="117">
        <v>45531</v>
      </c>
      <c r="D30" s="118">
        <v>202405</v>
      </c>
      <c r="E30" s="115" t="s">
        <v>112</v>
      </c>
      <c r="F30" s="115" t="s">
        <v>111</v>
      </c>
      <c r="G30" s="115" t="s">
        <v>108</v>
      </c>
      <c r="H30" s="115" t="s">
        <v>107</v>
      </c>
      <c r="I30" s="115" t="s">
        <v>151</v>
      </c>
      <c r="J30" s="115" t="s">
        <v>106</v>
      </c>
      <c r="K30" s="115" t="s">
        <v>150</v>
      </c>
      <c r="L30" s="115" t="s">
        <v>105</v>
      </c>
      <c r="M30" s="115" t="s">
        <v>110</v>
      </c>
      <c r="N30" s="115" t="s">
        <v>153</v>
      </c>
      <c r="O30" s="120">
        <v>590.14</v>
      </c>
      <c r="P30" s="86"/>
    </row>
    <row r="31" spans="1:16">
      <c r="A31" s="115" t="s">
        <v>109</v>
      </c>
      <c r="B31" s="116">
        <v>10765844</v>
      </c>
      <c r="C31" s="117">
        <v>45531</v>
      </c>
      <c r="D31" s="118">
        <v>202405</v>
      </c>
      <c r="E31" s="115" t="s">
        <v>95</v>
      </c>
      <c r="F31" s="115" t="s">
        <v>53</v>
      </c>
      <c r="G31" s="115" t="s">
        <v>108</v>
      </c>
      <c r="H31" s="115" t="s">
        <v>107</v>
      </c>
      <c r="I31" s="115" t="s">
        <v>151</v>
      </c>
      <c r="J31" s="115" t="s">
        <v>106</v>
      </c>
      <c r="K31" s="115" t="s">
        <v>150</v>
      </c>
      <c r="L31" s="115" t="s">
        <v>105</v>
      </c>
      <c r="M31" s="115" t="s">
        <v>96</v>
      </c>
      <c r="N31" s="115" t="s">
        <v>153</v>
      </c>
      <c r="O31" s="120">
        <v>18.21</v>
      </c>
      <c r="P31" s="86"/>
    </row>
    <row r="32" spans="1:16">
      <c r="A32" s="88"/>
      <c r="B32" s="90"/>
      <c r="C32" s="87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6">
        <f>SUM(O26:O31)</f>
        <v>4649.3100000000004</v>
      </c>
      <c r="P32" s="86">
        <f>O32/31*3</f>
        <v>449.93322580645167</v>
      </c>
    </row>
    <row r="33" spans="1:18">
      <c r="A33" s="115" t="s">
        <v>109</v>
      </c>
      <c r="B33" s="116">
        <v>10768456</v>
      </c>
      <c r="C33" s="117">
        <v>45562</v>
      </c>
      <c r="D33" s="118">
        <v>202406</v>
      </c>
      <c r="E33" s="115" t="s">
        <v>117</v>
      </c>
      <c r="F33" s="115" t="s">
        <v>116</v>
      </c>
      <c r="G33" s="115" t="s">
        <v>108</v>
      </c>
      <c r="H33" s="115" t="s">
        <v>107</v>
      </c>
      <c r="I33" s="115" t="s">
        <v>151</v>
      </c>
      <c r="J33" s="115" t="s">
        <v>106</v>
      </c>
      <c r="K33" s="115" t="s">
        <v>150</v>
      </c>
      <c r="L33" s="115" t="s">
        <v>105</v>
      </c>
      <c r="M33" s="115" t="s">
        <v>115</v>
      </c>
      <c r="N33" s="115" t="s">
        <v>154</v>
      </c>
      <c r="O33" s="120">
        <v>3185.25</v>
      </c>
      <c r="P33" s="87"/>
    </row>
    <row r="34" spans="1:18">
      <c r="A34" s="115" t="s">
        <v>109</v>
      </c>
      <c r="B34" s="116">
        <v>10768456</v>
      </c>
      <c r="C34" s="117">
        <v>45562</v>
      </c>
      <c r="D34" s="118">
        <v>202406</v>
      </c>
      <c r="E34" s="115" t="s">
        <v>117</v>
      </c>
      <c r="F34" s="115" t="s">
        <v>116</v>
      </c>
      <c r="G34" s="115" t="s">
        <v>108</v>
      </c>
      <c r="H34" s="115" t="s">
        <v>107</v>
      </c>
      <c r="I34" s="115" t="s">
        <v>151</v>
      </c>
      <c r="J34" s="115" t="s">
        <v>106</v>
      </c>
      <c r="K34" s="115" t="s">
        <v>150</v>
      </c>
      <c r="L34" s="115" t="s">
        <v>105</v>
      </c>
      <c r="M34" s="115" t="s">
        <v>125</v>
      </c>
      <c r="N34" s="115" t="s">
        <v>230</v>
      </c>
      <c r="O34" s="120">
        <v>175</v>
      </c>
      <c r="P34" s="87"/>
    </row>
    <row r="35" spans="1:18">
      <c r="A35" s="115" t="s">
        <v>109</v>
      </c>
      <c r="B35" s="116">
        <v>10768456</v>
      </c>
      <c r="C35" s="117">
        <v>45562</v>
      </c>
      <c r="D35" s="118">
        <v>202406</v>
      </c>
      <c r="E35" s="115" t="s">
        <v>117</v>
      </c>
      <c r="F35" s="115" t="s">
        <v>116</v>
      </c>
      <c r="G35" s="115" t="s">
        <v>108</v>
      </c>
      <c r="H35" s="115" t="s">
        <v>107</v>
      </c>
      <c r="I35" s="115" t="s">
        <v>151</v>
      </c>
      <c r="J35" s="115" t="s">
        <v>106</v>
      </c>
      <c r="K35" s="115" t="s">
        <v>150</v>
      </c>
      <c r="L35" s="115" t="s">
        <v>105</v>
      </c>
      <c r="M35" s="115" t="s">
        <v>174</v>
      </c>
      <c r="N35" s="115" t="s">
        <v>154</v>
      </c>
      <c r="O35" s="120">
        <v>13.42</v>
      </c>
      <c r="P35" s="87"/>
    </row>
    <row r="36" spans="1:18">
      <c r="A36" s="115" t="s">
        <v>109</v>
      </c>
      <c r="B36" s="116">
        <v>10768456</v>
      </c>
      <c r="C36" s="117">
        <v>45562</v>
      </c>
      <c r="D36" s="118">
        <v>202406</v>
      </c>
      <c r="E36" s="115" t="s">
        <v>114</v>
      </c>
      <c r="F36" s="115" t="s">
        <v>113</v>
      </c>
      <c r="G36" s="115" t="s">
        <v>108</v>
      </c>
      <c r="H36" s="115" t="s">
        <v>107</v>
      </c>
      <c r="I36" s="115" t="s">
        <v>151</v>
      </c>
      <c r="J36" s="115" t="s">
        <v>106</v>
      </c>
      <c r="K36" s="115" t="s">
        <v>150</v>
      </c>
      <c r="L36" s="115" t="s">
        <v>105</v>
      </c>
      <c r="M36" s="115" t="s">
        <v>97</v>
      </c>
      <c r="N36" s="115" t="s">
        <v>154</v>
      </c>
      <c r="O36" s="120">
        <v>360.96</v>
      </c>
      <c r="P36" s="87"/>
    </row>
    <row r="37" spans="1:18">
      <c r="A37" s="115" t="s">
        <v>109</v>
      </c>
      <c r="B37" s="116">
        <v>10768456</v>
      </c>
      <c r="C37" s="117">
        <v>45562</v>
      </c>
      <c r="D37" s="118">
        <v>202406</v>
      </c>
      <c r="E37" s="115" t="s">
        <v>112</v>
      </c>
      <c r="F37" s="115" t="s">
        <v>111</v>
      </c>
      <c r="G37" s="115" t="s">
        <v>108</v>
      </c>
      <c r="H37" s="115" t="s">
        <v>107</v>
      </c>
      <c r="I37" s="115" t="s">
        <v>151</v>
      </c>
      <c r="J37" s="115" t="s">
        <v>106</v>
      </c>
      <c r="K37" s="115" t="s">
        <v>150</v>
      </c>
      <c r="L37" s="115" t="s">
        <v>105</v>
      </c>
      <c r="M37" s="115" t="s">
        <v>110</v>
      </c>
      <c r="N37" s="115" t="s">
        <v>154</v>
      </c>
      <c r="O37" s="120">
        <v>546.53</v>
      </c>
      <c r="P37" s="87"/>
    </row>
    <row r="38" spans="1:18">
      <c r="A38" s="115" t="s">
        <v>109</v>
      </c>
      <c r="B38" s="116">
        <v>10768456</v>
      </c>
      <c r="C38" s="117">
        <v>45562</v>
      </c>
      <c r="D38" s="118">
        <v>202406</v>
      </c>
      <c r="E38" s="115" t="s">
        <v>95</v>
      </c>
      <c r="F38" s="115" t="s">
        <v>53</v>
      </c>
      <c r="G38" s="115" t="s">
        <v>108</v>
      </c>
      <c r="H38" s="115" t="s">
        <v>107</v>
      </c>
      <c r="I38" s="115" t="s">
        <v>151</v>
      </c>
      <c r="J38" s="115" t="s">
        <v>106</v>
      </c>
      <c r="K38" s="115" t="s">
        <v>150</v>
      </c>
      <c r="L38" s="115" t="s">
        <v>105</v>
      </c>
      <c r="M38" s="115" t="s">
        <v>96</v>
      </c>
      <c r="N38" s="115" t="s">
        <v>154</v>
      </c>
      <c r="O38" s="120">
        <v>16.87</v>
      </c>
      <c r="P38" s="87"/>
    </row>
    <row r="39" spans="1:18">
      <c r="O39" s="86">
        <f>SUM(O33:O38)</f>
        <v>4298.03</v>
      </c>
      <c r="P39" s="86">
        <f>O39/30*3</f>
        <v>429.803</v>
      </c>
    </row>
    <row r="40" spans="1:18" ht="15" thickBot="1">
      <c r="N40" s="104" t="s">
        <v>155</v>
      </c>
      <c r="O40" s="85">
        <f>SUM(O6,O13,O20,O25,O32,O39)</f>
        <v>26280.010000000002</v>
      </c>
      <c r="P40" s="84">
        <f>SUM(P2:P39)</f>
        <v>2584.820677419355</v>
      </c>
      <c r="Q40" s="83"/>
    </row>
    <row r="41" spans="1:18">
      <c r="N41" s="104"/>
      <c r="P41" s="108"/>
      <c r="Q41" s="83"/>
    </row>
    <row r="42" spans="1:18">
      <c r="A42" s="121" t="s">
        <v>109</v>
      </c>
      <c r="B42" s="122">
        <v>10771234</v>
      </c>
      <c r="C42" s="123">
        <v>45593</v>
      </c>
      <c r="D42" s="124">
        <v>202407</v>
      </c>
      <c r="E42" s="121" t="s">
        <v>117</v>
      </c>
      <c r="F42" s="115" t="s">
        <v>116</v>
      </c>
      <c r="G42" s="121" t="s">
        <v>108</v>
      </c>
      <c r="H42" s="115" t="s">
        <v>107</v>
      </c>
      <c r="I42" s="121" t="s">
        <v>151</v>
      </c>
      <c r="J42" s="121" t="s">
        <v>106</v>
      </c>
      <c r="K42" s="121" t="s">
        <v>150</v>
      </c>
      <c r="L42" s="121" t="s">
        <v>105</v>
      </c>
      <c r="M42" s="121" t="s">
        <v>115</v>
      </c>
      <c r="N42" s="121" t="s">
        <v>233</v>
      </c>
      <c r="O42" s="125">
        <v>3185.25</v>
      </c>
      <c r="P42" s="121" t="s">
        <v>94</v>
      </c>
      <c r="Q42" s="121" t="s">
        <v>94</v>
      </c>
      <c r="R42" s="121" t="s">
        <v>94</v>
      </c>
    </row>
    <row r="43" spans="1:18">
      <c r="A43" s="121" t="s">
        <v>109</v>
      </c>
      <c r="B43" s="122">
        <v>10771234</v>
      </c>
      <c r="C43" s="123">
        <v>45593</v>
      </c>
      <c r="D43" s="124">
        <v>202407</v>
      </c>
      <c r="E43" s="121" t="s">
        <v>117</v>
      </c>
      <c r="F43" s="115" t="s">
        <v>116</v>
      </c>
      <c r="G43" s="121" t="s">
        <v>108</v>
      </c>
      <c r="H43" s="115" t="s">
        <v>107</v>
      </c>
      <c r="I43" s="121" t="s">
        <v>151</v>
      </c>
      <c r="J43" s="121" t="s">
        <v>106</v>
      </c>
      <c r="K43" s="121" t="s">
        <v>150</v>
      </c>
      <c r="L43" s="121" t="s">
        <v>105</v>
      </c>
      <c r="M43" s="121" t="s">
        <v>125</v>
      </c>
      <c r="N43" s="121" t="s">
        <v>234</v>
      </c>
      <c r="O43" s="125">
        <v>175</v>
      </c>
      <c r="P43" s="121" t="s">
        <v>94</v>
      </c>
      <c r="Q43" s="121" t="s">
        <v>94</v>
      </c>
      <c r="R43" s="121" t="s">
        <v>94</v>
      </c>
    </row>
    <row r="44" spans="1:18">
      <c r="A44" s="121" t="s">
        <v>109</v>
      </c>
      <c r="B44" s="122">
        <v>10771234</v>
      </c>
      <c r="C44" s="123">
        <v>45593</v>
      </c>
      <c r="D44" s="124">
        <v>202407</v>
      </c>
      <c r="E44" s="121" t="s">
        <v>117</v>
      </c>
      <c r="F44" s="115" t="s">
        <v>116</v>
      </c>
      <c r="G44" s="121" t="s">
        <v>108</v>
      </c>
      <c r="H44" s="115" t="s">
        <v>107</v>
      </c>
      <c r="I44" s="121" t="s">
        <v>151</v>
      </c>
      <c r="J44" s="121" t="s">
        <v>106</v>
      </c>
      <c r="K44" s="121" t="s">
        <v>150</v>
      </c>
      <c r="L44" s="121" t="s">
        <v>105</v>
      </c>
      <c r="M44" s="121" t="s">
        <v>174</v>
      </c>
      <c r="N44" s="121" t="s">
        <v>233</v>
      </c>
      <c r="O44" s="125">
        <v>13.42</v>
      </c>
      <c r="P44" s="121" t="s">
        <v>94</v>
      </c>
      <c r="Q44" s="121" t="s">
        <v>94</v>
      </c>
      <c r="R44" s="121" t="s">
        <v>94</v>
      </c>
    </row>
    <row r="45" spans="1:18">
      <c r="A45" s="121" t="s">
        <v>109</v>
      </c>
      <c r="B45" s="122">
        <v>10771234</v>
      </c>
      <c r="C45" s="123">
        <v>45593</v>
      </c>
      <c r="D45" s="124">
        <v>202407</v>
      </c>
      <c r="E45" s="121" t="s">
        <v>114</v>
      </c>
      <c r="F45" s="115" t="s">
        <v>113</v>
      </c>
      <c r="G45" s="121" t="s">
        <v>108</v>
      </c>
      <c r="H45" s="115" t="s">
        <v>107</v>
      </c>
      <c r="I45" s="121" t="s">
        <v>151</v>
      </c>
      <c r="J45" s="121" t="s">
        <v>106</v>
      </c>
      <c r="K45" s="121" t="s">
        <v>150</v>
      </c>
      <c r="L45" s="121" t="s">
        <v>105</v>
      </c>
      <c r="M45" s="121" t="s">
        <v>97</v>
      </c>
      <c r="N45" s="121" t="s">
        <v>233</v>
      </c>
      <c r="O45" s="125">
        <v>360.96</v>
      </c>
      <c r="P45" s="121" t="s">
        <v>94</v>
      </c>
      <c r="Q45" s="121" t="s">
        <v>94</v>
      </c>
      <c r="R45" s="121" t="s">
        <v>94</v>
      </c>
    </row>
    <row r="46" spans="1:18">
      <c r="A46" s="121" t="s">
        <v>109</v>
      </c>
      <c r="B46" s="122">
        <v>10771234</v>
      </c>
      <c r="C46" s="123">
        <v>45593</v>
      </c>
      <c r="D46" s="124">
        <v>202407</v>
      </c>
      <c r="E46" s="121" t="s">
        <v>112</v>
      </c>
      <c r="F46" s="115" t="s">
        <v>111</v>
      </c>
      <c r="G46" s="121" t="s">
        <v>108</v>
      </c>
      <c r="H46" s="115" t="s">
        <v>107</v>
      </c>
      <c r="I46" s="121" t="s">
        <v>151</v>
      </c>
      <c r="J46" s="121" t="s">
        <v>106</v>
      </c>
      <c r="K46" s="121" t="s">
        <v>150</v>
      </c>
      <c r="L46" s="121" t="s">
        <v>105</v>
      </c>
      <c r="M46" s="121" t="s">
        <v>110</v>
      </c>
      <c r="N46" s="121" t="s">
        <v>233</v>
      </c>
      <c r="O46" s="125">
        <v>546.53</v>
      </c>
      <c r="P46" s="121" t="s">
        <v>94</v>
      </c>
      <c r="Q46" s="121" t="s">
        <v>94</v>
      </c>
      <c r="R46" s="121" t="s">
        <v>94</v>
      </c>
    </row>
    <row r="47" spans="1:18">
      <c r="A47" s="121" t="s">
        <v>109</v>
      </c>
      <c r="B47" s="122">
        <v>10771234</v>
      </c>
      <c r="C47" s="123">
        <v>45593</v>
      </c>
      <c r="D47" s="124">
        <v>202407</v>
      </c>
      <c r="E47" s="121" t="s">
        <v>95</v>
      </c>
      <c r="F47" s="115" t="s">
        <v>53</v>
      </c>
      <c r="G47" s="121" t="s">
        <v>108</v>
      </c>
      <c r="H47" s="115" t="s">
        <v>107</v>
      </c>
      <c r="I47" s="121" t="s">
        <v>151</v>
      </c>
      <c r="J47" s="121" t="s">
        <v>106</v>
      </c>
      <c r="K47" s="121" t="s">
        <v>150</v>
      </c>
      <c r="L47" s="121" t="s">
        <v>105</v>
      </c>
      <c r="M47" s="121" t="s">
        <v>96</v>
      </c>
      <c r="N47" s="121" t="s">
        <v>233</v>
      </c>
      <c r="O47" s="125">
        <v>16.87</v>
      </c>
      <c r="P47" s="121" t="s">
        <v>94</v>
      </c>
      <c r="Q47" s="121" t="s">
        <v>94</v>
      </c>
      <c r="R47" s="121" t="s">
        <v>94</v>
      </c>
    </row>
    <row r="48" spans="1:18">
      <c r="A48" s="121"/>
      <c r="B48" s="122"/>
      <c r="C48" s="123"/>
      <c r="D48" s="124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86">
        <f>SUM(O42:O47)</f>
        <v>4298.03</v>
      </c>
      <c r="P48" s="86">
        <f>O48/31*3</f>
        <v>415.93838709677414</v>
      </c>
      <c r="Q48" s="121"/>
      <c r="R48" s="121"/>
    </row>
    <row r="49" spans="1:18">
      <c r="A49" s="121" t="s">
        <v>109</v>
      </c>
      <c r="B49" s="122">
        <v>10773653</v>
      </c>
      <c r="C49" s="123">
        <v>45623</v>
      </c>
      <c r="D49" s="124">
        <v>202408</v>
      </c>
      <c r="E49" s="121" t="s">
        <v>117</v>
      </c>
      <c r="F49" s="115" t="s">
        <v>116</v>
      </c>
      <c r="G49" s="121" t="s">
        <v>108</v>
      </c>
      <c r="H49" s="115" t="s">
        <v>107</v>
      </c>
      <c r="I49" s="121" t="s">
        <v>151</v>
      </c>
      <c r="J49" s="121" t="s">
        <v>106</v>
      </c>
      <c r="K49" s="121" t="s">
        <v>150</v>
      </c>
      <c r="L49" s="121" t="s">
        <v>105</v>
      </c>
      <c r="M49" s="121" t="s">
        <v>115</v>
      </c>
      <c r="N49" s="121" t="s">
        <v>235</v>
      </c>
      <c r="O49" s="125">
        <v>3292.75</v>
      </c>
      <c r="P49" s="121" t="s">
        <v>94</v>
      </c>
      <c r="Q49" s="121" t="s">
        <v>94</v>
      </c>
      <c r="R49" s="121" t="s">
        <v>94</v>
      </c>
    </row>
    <row r="50" spans="1:18">
      <c r="A50" s="121" t="s">
        <v>109</v>
      </c>
      <c r="B50" s="122">
        <v>10773653</v>
      </c>
      <c r="C50" s="123">
        <v>45623</v>
      </c>
      <c r="D50" s="124">
        <v>202408</v>
      </c>
      <c r="E50" s="121" t="s">
        <v>117</v>
      </c>
      <c r="F50" s="115" t="s">
        <v>116</v>
      </c>
      <c r="G50" s="121" t="s">
        <v>108</v>
      </c>
      <c r="H50" s="115" t="s">
        <v>107</v>
      </c>
      <c r="I50" s="121" t="s">
        <v>151</v>
      </c>
      <c r="J50" s="121" t="s">
        <v>106</v>
      </c>
      <c r="K50" s="121" t="s">
        <v>150</v>
      </c>
      <c r="L50" s="121" t="s">
        <v>105</v>
      </c>
      <c r="M50" s="121" t="s">
        <v>125</v>
      </c>
      <c r="N50" s="121" t="s">
        <v>237</v>
      </c>
      <c r="O50" s="125">
        <v>350</v>
      </c>
      <c r="P50" s="121" t="s">
        <v>94</v>
      </c>
      <c r="Q50" s="121" t="s">
        <v>94</v>
      </c>
      <c r="R50" s="121" t="s">
        <v>94</v>
      </c>
    </row>
    <row r="51" spans="1:18">
      <c r="A51" s="121" t="s">
        <v>109</v>
      </c>
      <c r="B51" s="122">
        <v>10773653</v>
      </c>
      <c r="C51" s="123">
        <v>45623</v>
      </c>
      <c r="D51" s="124">
        <v>202408</v>
      </c>
      <c r="E51" s="121" t="s">
        <v>117</v>
      </c>
      <c r="F51" s="115" t="s">
        <v>116</v>
      </c>
      <c r="G51" s="121" t="s">
        <v>108</v>
      </c>
      <c r="H51" s="115" t="s">
        <v>107</v>
      </c>
      <c r="I51" s="121" t="s">
        <v>151</v>
      </c>
      <c r="J51" s="121" t="s">
        <v>106</v>
      </c>
      <c r="K51" s="121" t="s">
        <v>150</v>
      </c>
      <c r="L51" s="121" t="s">
        <v>105</v>
      </c>
      <c r="M51" s="121" t="s">
        <v>236</v>
      </c>
      <c r="N51" s="121" t="s">
        <v>235</v>
      </c>
      <c r="O51" s="125">
        <v>752.5</v>
      </c>
      <c r="P51" s="121" t="s">
        <v>94</v>
      </c>
      <c r="Q51" s="121" t="s">
        <v>94</v>
      </c>
      <c r="R51" s="121" t="s">
        <v>94</v>
      </c>
    </row>
    <row r="52" spans="1:18">
      <c r="A52" s="121" t="s">
        <v>109</v>
      </c>
      <c r="B52" s="122">
        <v>10773653</v>
      </c>
      <c r="C52" s="123">
        <v>45623</v>
      </c>
      <c r="D52" s="124">
        <v>202408</v>
      </c>
      <c r="E52" s="121" t="s">
        <v>117</v>
      </c>
      <c r="F52" s="115" t="s">
        <v>116</v>
      </c>
      <c r="G52" s="121" t="s">
        <v>108</v>
      </c>
      <c r="H52" s="115" t="s">
        <v>107</v>
      </c>
      <c r="I52" s="121" t="s">
        <v>151</v>
      </c>
      <c r="J52" s="121" t="s">
        <v>106</v>
      </c>
      <c r="K52" s="121" t="s">
        <v>150</v>
      </c>
      <c r="L52" s="121" t="s">
        <v>105</v>
      </c>
      <c r="M52" s="121" t="s">
        <v>174</v>
      </c>
      <c r="N52" s="121" t="s">
        <v>235</v>
      </c>
      <c r="O52" s="125">
        <v>26.85</v>
      </c>
      <c r="P52" s="121" t="s">
        <v>94</v>
      </c>
      <c r="Q52" s="121" t="s">
        <v>94</v>
      </c>
      <c r="R52" s="121" t="s">
        <v>94</v>
      </c>
    </row>
    <row r="53" spans="1:18">
      <c r="A53" s="121" t="s">
        <v>109</v>
      </c>
      <c r="B53" s="122">
        <v>10773653</v>
      </c>
      <c r="C53" s="123">
        <v>45623</v>
      </c>
      <c r="D53" s="124">
        <v>202408</v>
      </c>
      <c r="E53" s="121" t="s">
        <v>114</v>
      </c>
      <c r="F53" s="115" t="s">
        <v>113</v>
      </c>
      <c r="G53" s="121" t="s">
        <v>108</v>
      </c>
      <c r="H53" s="115" t="s">
        <v>107</v>
      </c>
      <c r="I53" s="121" t="s">
        <v>151</v>
      </c>
      <c r="J53" s="121" t="s">
        <v>106</v>
      </c>
      <c r="K53" s="121" t="s">
        <v>150</v>
      </c>
      <c r="L53" s="121" t="s">
        <v>105</v>
      </c>
      <c r="M53" s="121" t="s">
        <v>97</v>
      </c>
      <c r="N53" s="121" t="s">
        <v>235</v>
      </c>
      <c r="O53" s="125">
        <v>505.65</v>
      </c>
      <c r="P53" s="121" t="s">
        <v>94</v>
      </c>
      <c r="Q53" s="121" t="s">
        <v>94</v>
      </c>
      <c r="R53" s="121" t="s">
        <v>94</v>
      </c>
    </row>
    <row r="54" spans="1:18">
      <c r="A54" s="121" t="s">
        <v>109</v>
      </c>
      <c r="B54" s="122">
        <v>10773653</v>
      </c>
      <c r="C54" s="123">
        <v>45623</v>
      </c>
      <c r="D54" s="124">
        <v>202408</v>
      </c>
      <c r="E54" s="121" t="s">
        <v>112</v>
      </c>
      <c r="F54" s="115" t="s">
        <v>111</v>
      </c>
      <c r="G54" s="121" t="s">
        <v>108</v>
      </c>
      <c r="H54" s="115" t="s">
        <v>107</v>
      </c>
      <c r="I54" s="121" t="s">
        <v>151</v>
      </c>
      <c r="J54" s="121" t="s">
        <v>106</v>
      </c>
      <c r="K54" s="121" t="s">
        <v>150</v>
      </c>
      <c r="L54" s="121" t="s">
        <v>105</v>
      </c>
      <c r="M54" s="121" t="s">
        <v>110</v>
      </c>
      <c r="N54" s="121" t="s">
        <v>235</v>
      </c>
      <c r="O54" s="125">
        <v>716.38</v>
      </c>
      <c r="P54" s="121" t="s">
        <v>94</v>
      </c>
      <c r="Q54" s="121" t="s">
        <v>94</v>
      </c>
      <c r="R54" s="121" t="s">
        <v>94</v>
      </c>
    </row>
    <row r="55" spans="1:18">
      <c r="A55" s="121" t="s">
        <v>109</v>
      </c>
      <c r="B55" s="122">
        <v>10773653</v>
      </c>
      <c r="C55" s="123">
        <v>45623</v>
      </c>
      <c r="D55" s="124">
        <v>202408</v>
      </c>
      <c r="E55" s="121" t="s">
        <v>95</v>
      </c>
      <c r="F55" s="115" t="s">
        <v>53</v>
      </c>
      <c r="G55" s="121" t="s">
        <v>108</v>
      </c>
      <c r="H55" s="115" t="s">
        <v>107</v>
      </c>
      <c r="I55" s="121" t="s">
        <v>151</v>
      </c>
      <c r="J55" s="121" t="s">
        <v>106</v>
      </c>
      <c r="K55" s="121" t="s">
        <v>150</v>
      </c>
      <c r="L55" s="121" t="s">
        <v>105</v>
      </c>
      <c r="M55" s="121" t="s">
        <v>96</v>
      </c>
      <c r="N55" s="121" t="s">
        <v>235</v>
      </c>
      <c r="O55" s="125">
        <v>22.11</v>
      </c>
      <c r="P55" s="121" t="s">
        <v>94</v>
      </c>
      <c r="Q55" s="121" t="s">
        <v>94</v>
      </c>
      <c r="R55" s="121" t="s">
        <v>94</v>
      </c>
    </row>
    <row r="56" spans="1:18">
      <c r="O56" s="86">
        <f>SUM(O49:O55)</f>
        <v>5666.24</v>
      </c>
      <c r="P56" s="86">
        <f>O56/30*3</f>
        <v>566.62400000000002</v>
      </c>
    </row>
    <row r="57" spans="1:18">
      <c r="A57" s="121" t="s">
        <v>109</v>
      </c>
      <c r="B57" s="122">
        <v>10775599</v>
      </c>
      <c r="C57" s="123">
        <v>45650</v>
      </c>
      <c r="D57" s="124">
        <v>202409</v>
      </c>
      <c r="E57" s="121" t="s">
        <v>117</v>
      </c>
      <c r="F57" s="115" t="s">
        <v>116</v>
      </c>
      <c r="G57" s="121" t="s">
        <v>108</v>
      </c>
      <c r="H57" s="115" t="s">
        <v>107</v>
      </c>
      <c r="I57" s="121" t="s">
        <v>151</v>
      </c>
      <c r="J57" s="121" t="s">
        <v>106</v>
      </c>
      <c r="K57" s="121" t="s">
        <v>150</v>
      </c>
      <c r="L57" s="121" t="s">
        <v>105</v>
      </c>
      <c r="M57" s="121" t="s">
        <v>115</v>
      </c>
      <c r="N57" s="121" t="s">
        <v>238</v>
      </c>
      <c r="O57" s="125">
        <v>3292.75</v>
      </c>
      <c r="P57" s="121" t="s">
        <v>94</v>
      </c>
      <c r="Q57" s="121" t="s">
        <v>94</v>
      </c>
      <c r="R57" s="121" t="s">
        <v>94</v>
      </c>
    </row>
    <row r="58" spans="1:18">
      <c r="A58" s="121" t="s">
        <v>109</v>
      </c>
      <c r="B58" s="122">
        <v>10775599</v>
      </c>
      <c r="C58" s="123">
        <v>45650</v>
      </c>
      <c r="D58" s="124">
        <v>202409</v>
      </c>
      <c r="E58" s="121" t="s">
        <v>114</v>
      </c>
      <c r="F58" s="115" t="s">
        <v>113</v>
      </c>
      <c r="G58" s="121" t="s">
        <v>108</v>
      </c>
      <c r="H58" s="115" t="s">
        <v>107</v>
      </c>
      <c r="I58" s="121" t="s">
        <v>151</v>
      </c>
      <c r="J58" s="121" t="s">
        <v>106</v>
      </c>
      <c r="K58" s="121" t="s">
        <v>150</v>
      </c>
      <c r="L58" s="121" t="s">
        <v>105</v>
      </c>
      <c r="M58" s="121" t="s">
        <v>97</v>
      </c>
      <c r="N58" s="121" t="s">
        <v>238</v>
      </c>
      <c r="O58" s="125">
        <v>349.79</v>
      </c>
      <c r="P58" s="121" t="s">
        <v>94</v>
      </c>
      <c r="Q58" s="121" t="s">
        <v>94</v>
      </c>
      <c r="R58" s="121" t="s">
        <v>94</v>
      </c>
    </row>
    <row r="59" spans="1:18">
      <c r="A59" s="121" t="s">
        <v>109</v>
      </c>
      <c r="B59" s="122">
        <v>10775599</v>
      </c>
      <c r="C59" s="123">
        <v>45650</v>
      </c>
      <c r="D59" s="124">
        <v>202409</v>
      </c>
      <c r="E59" s="121" t="s">
        <v>112</v>
      </c>
      <c r="F59" s="115" t="s">
        <v>111</v>
      </c>
      <c r="G59" s="121" t="s">
        <v>108</v>
      </c>
      <c r="H59" s="115" t="s">
        <v>107</v>
      </c>
      <c r="I59" s="121" t="s">
        <v>151</v>
      </c>
      <c r="J59" s="121" t="s">
        <v>106</v>
      </c>
      <c r="K59" s="121" t="s">
        <v>150</v>
      </c>
      <c r="L59" s="121" t="s">
        <v>105</v>
      </c>
      <c r="M59" s="121" t="s">
        <v>110</v>
      </c>
      <c r="N59" s="121" t="s">
        <v>238</v>
      </c>
      <c r="O59" s="125">
        <v>533.42999999999995</v>
      </c>
      <c r="P59" s="121" t="s">
        <v>94</v>
      </c>
      <c r="Q59" s="121" t="s">
        <v>94</v>
      </c>
      <c r="R59" s="121" t="s">
        <v>94</v>
      </c>
    </row>
    <row r="60" spans="1:18">
      <c r="A60" s="121" t="s">
        <v>109</v>
      </c>
      <c r="B60" s="122">
        <v>10775599</v>
      </c>
      <c r="C60" s="123">
        <v>45650</v>
      </c>
      <c r="D60" s="124">
        <v>202409</v>
      </c>
      <c r="E60" s="121" t="s">
        <v>95</v>
      </c>
      <c r="F60" s="115" t="s">
        <v>53</v>
      </c>
      <c r="G60" s="121" t="s">
        <v>108</v>
      </c>
      <c r="H60" s="115" t="s">
        <v>107</v>
      </c>
      <c r="I60" s="121" t="s">
        <v>151</v>
      </c>
      <c r="J60" s="121" t="s">
        <v>106</v>
      </c>
      <c r="K60" s="121" t="s">
        <v>150</v>
      </c>
      <c r="L60" s="121" t="s">
        <v>105</v>
      </c>
      <c r="M60" s="121" t="s">
        <v>96</v>
      </c>
      <c r="N60" s="121" t="s">
        <v>238</v>
      </c>
      <c r="O60" s="125">
        <v>16.46</v>
      </c>
      <c r="P60" s="121" t="s">
        <v>94</v>
      </c>
      <c r="Q60" s="121" t="s">
        <v>94</v>
      </c>
      <c r="R60" s="121" t="s">
        <v>94</v>
      </c>
    </row>
    <row r="61" spans="1:18">
      <c r="O61" s="86">
        <f>SUM(O57:O60)</f>
        <v>4192.43</v>
      </c>
      <c r="P61" s="86">
        <f>O61/31*3</f>
        <v>405.71903225806454</v>
      </c>
    </row>
    <row r="62" spans="1:18">
      <c r="A62" s="121" t="s">
        <v>109</v>
      </c>
      <c r="B62" s="128">
        <v>10778316</v>
      </c>
      <c r="C62" s="123">
        <v>45684</v>
      </c>
      <c r="D62" s="124">
        <v>202410</v>
      </c>
      <c r="E62" s="121" t="s">
        <v>117</v>
      </c>
      <c r="F62" s="115" t="s">
        <v>116</v>
      </c>
      <c r="G62" s="121" t="s">
        <v>108</v>
      </c>
      <c r="H62" s="115" t="s">
        <v>107</v>
      </c>
      <c r="I62" s="121" t="s">
        <v>151</v>
      </c>
      <c r="J62" s="121" t="s">
        <v>106</v>
      </c>
      <c r="K62" s="121" t="s">
        <v>150</v>
      </c>
      <c r="L62" s="121" t="s">
        <v>105</v>
      </c>
      <c r="M62" s="121" t="s">
        <v>115</v>
      </c>
      <c r="N62" s="126" t="s">
        <v>240</v>
      </c>
      <c r="O62" s="125">
        <v>3292.75</v>
      </c>
    </row>
    <row r="63" spans="1:18">
      <c r="A63" s="121" t="s">
        <v>109</v>
      </c>
      <c r="B63" s="128">
        <v>10778316</v>
      </c>
      <c r="C63" s="123">
        <v>45684</v>
      </c>
      <c r="D63" s="124">
        <v>202410</v>
      </c>
      <c r="E63" s="121" t="s">
        <v>114</v>
      </c>
      <c r="F63" s="115" t="s">
        <v>113</v>
      </c>
      <c r="G63" s="121" t="s">
        <v>108</v>
      </c>
      <c r="H63" s="115" t="s">
        <v>107</v>
      </c>
      <c r="I63" s="121" t="s">
        <v>151</v>
      </c>
      <c r="J63" s="121" t="s">
        <v>106</v>
      </c>
      <c r="K63" s="121" t="s">
        <v>150</v>
      </c>
      <c r="L63" s="121" t="s">
        <v>105</v>
      </c>
      <c r="M63" s="121" t="s">
        <v>97</v>
      </c>
      <c r="N63" s="126" t="s">
        <v>240</v>
      </c>
      <c r="O63" s="125">
        <v>349.79</v>
      </c>
    </row>
    <row r="64" spans="1:18">
      <c r="A64" s="121" t="s">
        <v>109</v>
      </c>
      <c r="B64" s="128">
        <v>10778316</v>
      </c>
      <c r="C64" s="123">
        <v>45684</v>
      </c>
      <c r="D64" s="124">
        <v>202410</v>
      </c>
      <c r="E64" s="121" t="s">
        <v>112</v>
      </c>
      <c r="F64" s="115" t="s">
        <v>111</v>
      </c>
      <c r="G64" s="121" t="s">
        <v>108</v>
      </c>
      <c r="H64" s="115" t="s">
        <v>107</v>
      </c>
      <c r="I64" s="121" t="s">
        <v>151</v>
      </c>
      <c r="J64" s="121" t="s">
        <v>106</v>
      </c>
      <c r="K64" s="121" t="s">
        <v>150</v>
      </c>
      <c r="L64" s="121" t="s">
        <v>105</v>
      </c>
      <c r="M64" s="121" t="s">
        <v>110</v>
      </c>
      <c r="N64" s="126" t="s">
        <v>240</v>
      </c>
      <c r="O64" s="125">
        <v>533.42999999999995</v>
      </c>
    </row>
    <row r="65" spans="1:18">
      <c r="A65" s="121" t="s">
        <v>109</v>
      </c>
      <c r="B65" s="128">
        <v>10778316</v>
      </c>
      <c r="C65" s="123">
        <v>45684</v>
      </c>
      <c r="D65" s="124">
        <v>202410</v>
      </c>
      <c r="E65" s="121" t="s">
        <v>95</v>
      </c>
      <c r="F65" s="115" t="s">
        <v>53</v>
      </c>
      <c r="G65" s="121" t="s">
        <v>108</v>
      </c>
      <c r="H65" s="115" t="s">
        <v>107</v>
      </c>
      <c r="I65" s="121" t="s">
        <v>151</v>
      </c>
      <c r="J65" s="121" t="s">
        <v>106</v>
      </c>
      <c r="K65" s="121" t="s">
        <v>150</v>
      </c>
      <c r="L65" s="121" t="s">
        <v>105</v>
      </c>
      <c r="M65" s="121" t="s">
        <v>96</v>
      </c>
      <c r="N65" s="126" t="s">
        <v>240</v>
      </c>
      <c r="O65" s="125">
        <v>16.46</v>
      </c>
    </row>
    <row r="66" spans="1:18">
      <c r="O66" s="86">
        <f>SUM(O62:O65)</f>
        <v>4192.43</v>
      </c>
      <c r="P66" s="86">
        <f>O66/31*3</f>
        <v>405.71903225806454</v>
      </c>
    </row>
    <row r="67" spans="1:18">
      <c r="A67" s="121" t="s">
        <v>109</v>
      </c>
      <c r="B67" s="128">
        <v>10780572</v>
      </c>
      <c r="C67" s="123">
        <v>45715</v>
      </c>
      <c r="D67" s="124">
        <v>202411</v>
      </c>
      <c r="E67" s="121" t="s">
        <v>117</v>
      </c>
      <c r="F67" s="115" t="s">
        <v>116</v>
      </c>
      <c r="G67" s="121" t="s">
        <v>108</v>
      </c>
      <c r="H67" s="115" t="s">
        <v>107</v>
      </c>
      <c r="I67" s="121" t="s">
        <v>151</v>
      </c>
      <c r="J67" s="121" t="s">
        <v>106</v>
      </c>
      <c r="K67" s="121" t="s">
        <v>150</v>
      </c>
      <c r="L67" s="121" t="s">
        <v>105</v>
      </c>
      <c r="M67" s="121" t="s">
        <v>115</v>
      </c>
      <c r="N67" s="126" t="s">
        <v>241</v>
      </c>
      <c r="O67" s="125">
        <v>3292.75</v>
      </c>
    </row>
    <row r="68" spans="1:18">
      <c r="A68" s="127" t="s">
        <v>109</v>
      </c>
      <c r="B68" s="128">
        <v>10780572</v>
      </c>
      <c r="C68" s="129">
        <v>45715</v>
      </c>
      <c r="D68" s="130">
        <v>202411</v>
      </c>
      <c r="E68" s="127" t="s">
        <v>117</v>
      </c>
      <c r="F68" s="127" t="s">
        <v>116</v>
      </c>
      <c r="G68" s="127" t="s">
        <v>108</v>
      </c>
      <c r="H68" s="127" t="s">
        <v>107</v>
      </c>
      <c r="I68" s="127" t="s">
        <v>151</v>
      </c>
      <c r="J68" s="127" t="s">
        <v>106</v>
      </c>
      <c r="K68" s="127" t="s">
        <v>150</v>
      </c>
      <c r="L68" s="127" t="s">
        <v>105</v>
      </c>
      <c r="M68" s="127" t="s">
        <v>125</v>
      </c>
      <c r="N68" s="127" t="s">
        <v>293</v>
      </c>
      <c r="O68" s="125">
        <v>700</v>
      </c>
      <c r="P68" s="127" t="s">
        <v>94</v>
      </c>
      <c r="Q68" s="127" t="s">
        <v>94</v>
      </c>
      <c r="R68" s="127" t="s">
        <v>94</v>
      </c>
    </row>
    <row r="69" spans="1:18">
      <c r="A69" s="127" t="s">
        <v>109</v>
      </c>
      <c r="B69" s="128">
        <v>10780572</v>
      </c>
      <c r="C69" s="129">
        <v>45715</v>
      </c>
      <c r="D69" s="130">
        <v>202411</v>
      </c>
      <c r="E69" s="127" t="s">
        <v>117</v>
      </c>
      <c r="F69" s="127" t="s">
        <v>116</v>
      </c>
      <c r="G69" s="127" t="s">
        <v>108</v>
      </c>
      <c r="H69" s="127" t="s">
        <v>107</v>
      </c>
      <c r="I69" s="127" t="s">
        <v>151</v>
      </c>
      <c r="J69" s="127" t="s">
        <v>106</v>
      </c>
      <c r="K69" s="127" t="s">
        <v>150</v>
      </c>
      <c r="L69" s="127" t="s">
        <v>105</v>
      </c>
      <c r="M69" s="127" t="s">
        <v>292</v>
      </c>
      <c r="N69" s="127" t="s">
        <v>241</v>
      </c>
      <c r="O69" s="125">
        <v>5.5</v>
      </c>
      <c r="P69" s="127" t="s">
        <v>94</v>
      </c>
      <c r="Q69" s="127" t="s">
        <v>94</v>
      </c>
      <c r="R69" s="127" t="s">
        <v>94</v>
      </c>
    </row>
    <row r="70" spans="1:18">
      <c r="A70" s="127" t="s">
        <v>109</v>
      </c>
      <c r="B70" s="128">
        <v>10780572</v>
      </c>
      <c r="C70" s="129">
        <v>45715</v>
      </c>
      <c r="D70" s="130">
        <v>202411</v>
      </c>
      <c r="E70" s="127" t="s">
        <v>117</v>
      </c>
      <c r="F70" s="127" t="s">
        <v>116</v>
      </c>
      <c r="G70" s="127" t="s">
        <v>108</v>
      </c>
      <c r="H70" s="127" t="s">
        <v>107</v>
      </c>
      <c r="I70" s="127" t="s">
        <v>151</v>
      </c>
      <c r="J70" s="127" t="s">
        <v>106</v>
      </c>
      <c r="K70" s="127" t="s">
        <v>150</v>
      </c>
      <c r="L70" s="127" t="s">
        <v>105</v>
      </c>
      <c r="M70" s="127" t="s">
        <v>174</v>
      </c>
      <c r="N70" s="127" t="s">
        <v>241</v>
      </c>
      <c r="O70" s="125">
        <v>53.7</v>
      </c>
      <c r="P70" s="127" t="s">
        <v>94</v>
      </c>
      <c r="Q70" s="127" t="s">
        <v>94</v>
      </c>
      <c r="R70" s="127" t="s">
        <v>94</v>
      </c>
    </row>
    <row r="71" spans="1:18">
      <c r="A71" s="127" t="s">
        <v>109</v>
      </c>
      <c r="B71" s="128">
        <v>10780572</v>
      </c>
      <c r="C71" s="129">
        <v>45715</v>
      </c>
      <c r="D71" s="130">
        <v>202411</v>
      </c>
      <c r="E71" s="127" t="s">
        <v>117</v>
      </c>
      <c r="F71" s="127" t="s">
        <v>116</v>
      </c>
      <c r="G71" s="127" t="s">
        <v>108</v>
      </c>
      <c r="H71" s="127" t="s">
        <v>107</v>
      </c>
      <c r="I71" s="127" t="s">
        <v>151</v>
      </c>
      <c r="J71" s="127" t="s">
        <v>106</v>
      </c>
      <c r="K71" s="127" t="s">
        <v>150</v>
      </c>
      <c r="L71" s="127" t="s">
        <v>105</v>
      </c>
      <c r="M71" s="127" t="s">
        <v>294</v>
      </c>
      <c r="N71" s="127" t="s">
        <v>295</v>
      </c>
      <c r="O71" s="125">
        <v>71.680000000000007</v>
      </c>
      <c r="P71" s="127" t="s">
        <v>94</v>
      </c>
      <c r="Q71" s="127" t="s">
        <v>94</v>
      </c>
      <c r="R71" s="127" t="s">
        <v>94</v>
      </c>
    </row>
    <row r="72" spans="1:18">
      <c r="A72" s="121" t="s">
        <v>109</v>
      </c>
      <c r="B72" s="128">
        <v>10780572</v>
      </c>
      <c r="C72" s="123">
        <v>45715</v>
      </c>
      <c r="D72" s="124">
        <v>202411</v>
      </c>
      <c r="E72" s="121" t="s">
        <v>114</v>
      </c>
      <c r="F72" s="115" t="s">
        <v>113</v>
      </c>
      <c r="G72" s="121" t="s">
        <v>108</v>
      </c>
      <c r="H72" s="115" t="s">
        <v>107</v>
      </c>
      <c r="I72" s="121" t="s">
        <v>151</v>
      </c>
      <c r="J72" s="121" t="s">
        <v>106</v>
      </c>
      <c r="K72" s="121" t="s">
        <v>150</v>
      </c>
      <c r="L72" s="121" t="s">
        <v>105</v>
      </c>
      <c r="M72" s="121" t="s">
        <v>97</v>
      </c>
      <c r="N72" s="126" t="s">
        <v>241</v>
      </c>
      <c r="O72" s="125">
        <v>464.46</v>
      </c>
    </row>
    <row r="73" spans="1:18">
      <c r="A73" s="121" t="s">
        <v>109</v>
      </c>
      <c r="B73" s="128">
        <v>10780572</v>
      </c>
      <c r="C73" s="123">
        <v>45715</v>
      </c>
      <c r="D73" s="124">
        <v>202411</v>
      </c>
      <c r="E73" s="121" t="s">
        <v>112</v>
      </c>
      <c r="F73" s="115" t="s">
        <v>111</v>
      </c>
      <c r="G73" s="121" t="s">
        <v>108</v>
      </c>
      <c r="H73" s="115" t="s">
        <v>107</v>
      </c>
      <c r="I73" s="121" t="s">
        <v>151</v>
      </c>
      <c r="J73" s="121" t="s">
        <v>106</v>
      </c>
      <c r="K73" s="121" t="s">
        <v>150</v>
      </c>
      <c r="L73" s="121" t="s">
        <v>105</v>
      </c>
      <c r="M73" s="121" t="s">
        <v>110</v>
      </c>
      <c r="N73" s="126" t="s">
        <v>241</v>
      </c>
      <c r="O73" s="125">
        <v>668.03</v>
      </c>
    </row>
    <row r="74" spans="1:18">
      <c r="A74" s="121" t="s">
        <v>109</v>
      </c>
      <c r="B74" s="128">
        <v>10780572</v>
      </c>
      <c r="C74" s="123">
        <v>45715</v>
      </c>
      <c r="D74" s="124">
        <v>202411</v>
      </c>
      <c r="E74" s="121" t="s">
        <v>95</v>
      </c>
      <c r="F74" s="115" t="s">
        <v>53</v>
      </c>
      <c r="G74" s="121" t="s">
        <v>108</v>
      </c>
      <c r="H74" s="115" t="s">
        <v>107</v>
      </c>
      <c r="I74" s="121" t="s">
        <v>151</v>
      </c>
      <c r="J74" s="121" t="s">
        <v>106</v>
      </c>
      <c r="K74" s="121" t="s">
        <v>150</v>
      </c>
      <c r="L74" s="121" t="s">
        <v>105</v>
      </c>
      <c r="M74" s="121" t="s">
        <v>96</v>
      </c>
      <c r="N74" s="126" t="s">
        <v>241</v>
      </c>
      <c r="O74" s="125">
        <v>20.62</v>
      </c>
    </row>
    <row r="75" spans="1:18">
      <c r="O75" s="86">
        <f>SUM(O67:O74)</f>
        <v>5276.74</v>
      </c>
      <c r="P75" s="86">
        <f>O75/28*3</f>
        <v>565.36500000000001</v>
      </c>
    </row>
    <row r="76" spans="1:18">
      <c r="A76" s="121" t="s">
        <v>109</v>
      </c>
      <c r="B76" s="128">
        <v>10782921</v>
      </c>
      <c r="C76" s="123">
        <v>45743</v>
      </c>
      <c r="D76" s="124">
        <v>202412</v>
      </c>
      <c r="E76" s="121" t="s">
        <v>117</v>
      </c>
      <c r="F76" s="115" t="s">
        <v>116</v>
      </c>
      <c r="G76" s="121" t="s">
        <v>108</v>
      </c>
      <c r="H76" s="115" t="s">
        <v>107</v>
      </c>
      <c r="I76" s="121" t="s">
        <v>151</v>
      </c>
      <c r="J76" s="121" t="s">
        <v>106</v>
      </c>
      <c r="K76" s="121" t="s">
        <v>150</v>
      </c>
      <c r="L76" s="121" t="s">
        <v>105</v>
      </c>
      <c r="M76" s="121" t="s">
        <v>115</v>
      </c>
      <c r="N76" s="126" t="s">
        <v>242</v>
      </c>
      <c r="O76" s="125">
        <v>3292.75</v>
      </c>
    </row>
    <row r="77" spans="1:18">
      <c r="A77" s="127" t="s">
        <v>109</v>
      </c>
      <c r="B77" s="128">
        <v>10782921</v>
      </c>
      <c r="C77" s="129">
        <v>45743</v>
      </c>
      <c r="D77" s="130">
        <v>202412</v>
      </c>
      <c r="E77" s="127" t="s">
        <v>117</v>
      </c>
      <c r="F77" s="127" t="s">
        <v>116</v>
      </c>
      <c r="G77" s="127" t="s">
        <v>108</v>
      </c>
      <c r="H77" s="127" t="s">
        <v>107</v>
      </c>
      <c r="I77" s="127" t="s">
        <v>151</v>
      </c>
      <c r="J77" s="127" t="s">
        <v>106</v>
      </c>
      <c r="K77" s="127" t="s">
        <v>150</v>
      </c>
      <c r="L77" s="127" t="s">
        <v>105</v>
      </c>
      <c r="M77" s="127" t="s">
        <v>125</v>
      </c>
      <c r="N77" s="127" t="s">
        <v>296</v>
      </c>
      <c r="O77" s="125">
        <v>200</v>
      </c>
    </row>
    <row r="78" spans="1:18">
      <c r="A78" s="127" t="s">
        <v>109</v>
      </c>
      <c r="B78" s="128">
        <v>10782921</v>
      </c>
      <c r="C78" s="129">
        <v>45743</v>
      </c>
      <c r="D78" s="130">
        <v>202412</v>
      </c>
      <c r="E78" s="127" t="s">
        <v>117</v>
      </c>
      <c r="F78" s="127" t="s">
        <v>116</v>
      </c>
      <c r="G78" s="127" t="s">
        <v>108</v>
      </c>
      <c r="H78" s="127" t="s">
        <v>107</v>
      </c>
      <c r="I78" s="127" t="s">
        <v>151</v>
      </c>
      <c r="J78" s="127" t="s">
        <v>106</v>
      </c>
      <c r="K78" s="127" t="s">
        <v>150</v>
      </c>
      <c r="L78" s="127" t="s">
        <v>105</v>
      </c>
      <c r="M78" s="127" t="s">
        <v>292</v>
      </c>
      <c r="N78" s="127" t="s">
        <v>242</v>
      </c>
      <c r="O78" s="125">
        <v>1.57</v>
      </c>
    </row>
    <row r="79" spans="1:18">
      <c r="A79" s="127" t="s">
        <v>109</v>
      </c>
      <c r="B79" s="128">
        <v>10782921</v>
      </c>
      <c r="C79" s="129">
        <v>45743</v>
      </c>
      <c r="D79" s="130">
        <v>202412</v>
      </c>
      <c r="E79" s="127" t="s">
        <v>117</v>
      </c>
      <c r="F79" s="127" t="s">
        <v>116</v>
      </c>
      <c r="G79" s="127" t="s">
        <v>108</v>
      </c>
      <c r="H79" s="127" t="s">
        <v>107</v>
      </c>
      <c r="I79" s="127" t="s">
        <v>151</v>
      </c>
      <c r="J79" s="127" t="s">
        <v>106</v>
      </c>
      <c r="K79" s="127" t="s">
        <v>150</v>
      </c>
      <c r="L79" s="127" t="s">
        <v>105</v>
      </c>
      <c r="M79" s="127" t="s">
        <v>174</v>
      </c>
      <c r="N79" s="127" t="s">
        <v>242</v>
      </c>
      <c r="O79" s="125">
        <v>15.34</v>
      </c>
    </row>
    <row r="80" spans="1:18">
      <c r="A80" s="127" t="s">
        <v>109</v>
      </c>
      <c r="B80" s="128">
        <v>10782921</v>
      </c>
      <c r="C80" s="129">
        <v>45743</v>
      </c>
      <c r="D80" s="130">
        <v>202412</v>
      </c>
      <c r="E80" s="127" t="s">
        <v>117</v>
      </c>
      <c r="F80" s="127" t="s">
        <v>116</v>
      </c>
      <c r="G80" s="127" t="s">
        <v>108</v>
      </c>
      <c r="H80" s="127" t="s">
        <v>107</v>
      </c>
      <c r="I80" s="127" t="s">
        <v>151</v>
      </c>
      <c r="J80" s="127" t="s">
        <v>106</v>
      </c>
      <c r="K80" s="127" t="s">
        <v>150</v>
      </c>
      <c r="L80" s="127" t="s">
        <v>105</v>
      </c>
      <c r="M80" s="127" t="s">
        <v>294</v>
      </c>
      <c r="N80" s="127" t="s">
        <v>297</v>
      </c>
      <c r="O80" s="125">
        <v>20.48</v>
      </c>
    </row>
    <row r="81" spans="1:18">
      <c r="A81" s="121" t="s">
        <v>109</v>
      </c>
      <c r="B81" s="128">
        <v>10782921</v>
      </c>
      <c r="C81" s="123">
        <v>45743</v>
      </c>
      <c r="D81" s="124">
        <v>202412</v>
      </c>
      <c r="E81" s="121" t="s">
        <v>114</v>
      </c>
      <c r="F81" s="115" t="s">
        <v>113</v>
      </c>
      <c r="G81" s="121" t="s">
        <v>108</v>
      </c>
      <c r="H81" s="115" t="s">
        <v>107</v>
      </c>
      <c r="I81" s="121" t="s">
        <v>151</v>
      </c>
      <c r="J81" s="121" t="s">
        <v>106</v>
      </c>
      <c r="K81" s="121" t="s">
        <v>150</v>
      </c>
      <c r="L81" s="121" t="s">
        <v>105</v>
      </c>
      <c r="M81" s="121" t="s">
        <v>97</v>
      </c>
      <c r="N81" s="126" t="s">
        <v>242</v>
      </c>
      <c r="O81" s="125">
        <v>382.55</v>
      </c>
    </row>
    <row r="82" spans="1:18">
      <c r="A82" s="121" t="s">
        <v>109</v>
      </c>
      <c r="B82" s="128">
        <v>10782921</v>
      </c>
      <c r="C82" s="123">
        <v>45743</v>
      </c>
      <c r="D82" s="124">
        <v>202412</v>
      </c>
      <c r="E82" s="121" t="s">
        <v>112</v>
      </c>
      <c r="F82" s="115" t="s">
        <v>111</v>
      </c>
      <c r="G82" s="121" t="s">
        <v>108</v>
      </c>
      <c r="H82" s="115" t="s">
        <v>107</v>
      </c>
      <c r="I82" s="121" t="s">
        <v>151</v>
      </c>
      <c r="J82" s="121" t="s">
        <v>106</v>
      </c>
      <c r="K82" s="121" t="s">
        <v>150</v>
      </c>
      <c r="L82" s="121" t="s">
        <v>105</v>
      </c>
      <c r="M82" s="121" t="s">
        <v>110</v>
      </c>
      <c r="N82" s="126" t="s">
        <v>242</v>
      </c>
      <c r="O82" s="125">
        <v>571.88</v>
      </c>
    </row>
    <row r="83" spans="1:18">
      <c r="A83" s="121" t="s">
        <v>109</v>
      </c>
      <c r="B83" s="128">
        <v>10782921</v>
      </c>
      <c r="C83" s="123">
        <v>45743</v>
      </c>
      <c r="D83" s="124">
        <v>202412</v>
      </c>
      <c r="E83" s="121" t="s">
        <v>95</v>
      </c>
      <c r="F83" s="115" t="s">
        <v>53</v>
      </c>
      <c r="G83" s="121" t="s">
        <v>108</v>
      </c>
      <c r="H83" s="115" t="s">
        <v>107</v>
      </c>
      <c r="I83" s="121" t="s">
        <v>151</v>
      </c>
      <c r="J83" s="121" t="s">
        <v>106</v>
      </c>
      <c r="K83" s="121" t="s">
        <v>150</v>
      </c>
      <c r="L83" s="121" t="s">
        <v>105</v>
      </c>
      <c r="M83" s="121" t="s">
        <v>96</v>
      </c>
      <c r="N83" s="126" t="s">
        <v>242</v>
      </c>
      <c r="O83" s="125">
        <v>17.649999999999999</v>
      </c>
    </row>
    <row r="84" spans="1:18">
      <c r="O84" s="86">
        <f>SUM(O76:O83)</f>
        <v>4502.22</v>
      </c>
      <c r="P84" s="86">
        <f>O84/31*3</f>
        <v>435.6987096774194</v>
      </c>
    </row>
    <row r="85" spans="1:18" ht="15" thickBot="1">
      <c r="N85" s="104" t="s">
        <v>239</v>
      </c>
      <c r="O85" s="85">
        <f>SUM(O48,O56,O61,O66,O75,O84)</f>
        <v>28128.090000000004</v>
      </c>
      <c r="P85" s="84">
        <f>SUM(P42:P84)</f>
        <v>2795.0641612903228</v>
      </c>
      <c r="Q85" s="83"/>
    </row>
    <row r="92" spans="1:18">
      <c r="P92" s="127" t="s">
        <v>94</v>
      </c>
      <c r="Q92" s="127" t="s">
        <v>94</v>
      </c>
      <c r="R92" s="127" t="s">
        <v>94</v>
      </c>
    </row>
    <row r="93" spans="1:18">
      <c r="P93" s="127" t="s">
        <v>94</v>
      </c>
      <c r="Q93" s="127" t="s">
        <v>94</v>
      </c>
      <c r="R93" s="127" t="s">
        <v>94</v>
      </c>
    </row>
    <row r="94" spans="1:18">
      <c r="P94" s="127" t="s">
        <v>94</v>
      </c>
      <c r="Q94" s="127" t="s">
        <v>94</v>
      </c>
      <c r="R94" s="127" t="s">
        <v>94</v>
      </c>
    </row>
    <row r="95" spans="1:18">
      <c r="P95" s="127" t="s">
        <v>94</v>
      </c>
      <c r="Q95" s="127" t="s">
        <v>94</v>
      </c>
      <c r="R95" s="127" t="s">
        <v>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DC56103068B34DBA020C9C62E0F8E8" ma:contentTypeVersion="17" ma:contentTypeDescription="Create a new document." ma:contentTypeScope="" ma:versionID="1dcf74c0346e34c744ab566fd1fd2cc4">
  <xsd:schema xmlns:xsd="http://www.w3.org/2001/XMLSchema" xmlns:xs="http://www.w3.org/2001/XMLSchema" xmlns:p="http://schemas.microsoft.com/office/2006/metadata/properties" xmlns:ns2="2f2992d8-ac53-4a37-87f3-5f48ccf32953" xmlns:ns3="0fc7efbc-3519-4043-a7cf-9257e46b4e16" targetNamespace="http://schemas.microsoft.com/office/2006/metadata/properties" ma:root="true" ma:fieldsID="7bcf82d7cbf03bee3b7bf866e39e91f9" ns2:_="" ns3:_="">
    <xsd:import namespace="2f2992d8-ac53-4a37-87f3-5f48ccf32953"/>
    <xsd:import namespace="0fc7efbc-3519-4043-a7cf-9257e46b4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DateandTime" minOccurs="0"/>
                <xsd:element ref="ns2:_Flow_SignoffStatus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992d8-ac53-4a37-87f3-5f48ccf329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b820720-3cae-4e0f-87a0-a0b1591a7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eandTime" ma:index="19" nillable="true" ma:displayName="Date and Time" ma:format="DateTime" ma:internalName="DateandTime">
      <xsd:simpleType>
        <xsd:restriction base="dms:DateTime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7efbc-3519-4043-a7cf-9257e46b4e1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ac36e6f-4283-4d68-b2fa-462e9a2ac1dc}" ma:internalName="TaxCatchAll" ma:showField="CatchAllData" ma:web="0fc7efbc-3519-4043-a7cf-9257e46b4e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2992d8-ac53-4a37-87f3-5f48ccf32953">
      <Terms xmlns="http://schemas.microsoft.com/office/infopath/2007/PartnerControls"/>
    </lcf76f155ced4ddcb4097134ff3c332f>
    <TaxCatchAll xmlns="0fc7efbc-3519-4043-a7cf-9257e46b4e16" xsi:nil="true"/>
    <DateandTime xmlns="2f2992d8-ac53-4a37-87f3-5f48ccf32953" xsi:nil="true"/>
    <_Flow_SignoffStatus xmlns="2f2992d8-ac53-4a37-87f3-5f48ccf32953" xsi:nil="true"/>
  </documentManagement>
</p:properties>
</file>

<file path=customXml/itemProps1.xml><?xml version="1.0" encoding="utf-8"?>
<ds:datastoreItem xmlns:ds="http://schemas.openxmlformats.org/officeDocument/2006/customXml" ds:itemID="{ECDC6025-66F1-48F5-9764-B0E3C1015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992d8-ac53-4a37-87f3-5f48ccf32953"/>
    <ds:schemaRef ds:uri="0fc7efbc-3519-4043-a7cf-9257e46b4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DB8F9-FD69-4E53-9F6E-A33276691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245C1F-55A5-485D-B898-14EE864E0178}">
  <ds:schemaRefs>
    <ds:schemaRef ds:uri="http://schemas.microsoft.com/office/2006/documentManagement/types"/>
    <ds:schemaRef ds:uri="0fc7efbc-3519-4043-a7cf-9257e46b4e16"/>
    <ds:schemaRef ds:uri="http://schemas.microsoft.com/office/2006/metadata/properties"/>
    <ds:schemaRef ds:uri="http://purl.org/dc/elements/1.1/"/>
    <ds:schemaRef ds:uri="2f2992d8-ac53-4a37-87f3-5f48ccf3295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Claim</vt:lpstr>
      <vt:lpstr>Transactions 1st Half Year</vt:lpstr>
      <vt:lpstr>Transactions 2nd Half Year</vt:lpstr>
      <vt:lpstr>RJ Edgecombe hourly rate 2425</vt:lpstr>
      <vt:lpstr>Communications</vt:lpstr>
    </vt:vector>
  </TitlesOfParts>
  <Company>Carmarthenshire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Mandy Daniel</dc:creator>
  <cp:lastModifiedBy>Rhodri Lewis</cp:lastModifiedBy>
  <dcterms:created xsi:type="dcterms:W3CDTF">2018-10-01T11:52:31Z</dcterms:created>
  <dcterms:modified xsi:type="dcterms:W3CDTF">2025-05-23T15:48:43Z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0x01010034DC56103068B34DBA020C9C62E0F8E8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